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tabRatio="954" activeTab="1"/>
  </bookViews>
  <sheets>
    <sheet name="Отчет о приросте " sheetId="1" r:id="rId1"/>
    <sheet name="Справка о стоимости активов" sheetId="2" r:id="rId2"/>
    <sheet name="НЕСОБЛЮДЕНИЕ" sheetId="3" r:id="rId3"/>
    <sheet name="изменение стоимости чистых акт" sheetId="4" r:id="rId4"/>
    <sheet name="СЧА" sheetId="5" r:id="rId5"/>
  </sheets>
  <definedNames>
    <definedName name="OLE_LINK1" localSheetId="3">'изменение стоимости чистых акт'!#REF!</definedName>
    <definedName name="OLE_LINK2" localSheetId="1">'Справка о стоимости активов'!$G$12</definedName>
    <definedName name="_xlnm.Print_Area" localSheetId="3">'изменение стоимости чистых акт'!$A$1:$C$28</definedName>
    <definedName name="_xlnm.Print_Area" localSheetId="2">'НЕСОБЛЮДЕНИЕ'!$A$1:$H$44</definedName>
    <definedName name="_xlnm.Print_Area" localSheetId="0">'Отчет о приросте '!$A$1:$D$48</definedName>
    <definedName name="_xlnm.Print_Area" localSheetId="1">'Справка о стоимости активов'!$A$1:$H$132</definedName>
  </definedNames>
  <calcPr fullCalcOnLoad="1"/>
</workbook>
</file>

<file path=xl/sharedStrings.xml><?xml version="1.0" encoding="utf-8"?>
<sst xmlns="http://schemas.openxmlformats.org/spreadsheetml/2006/main" count="399" uniqueCount="256">
  <si>
    <t>Денежные средства на банковских счетах, всего</t>
  </si>
  <si>
    <t>Денежные средства в банковских вкладах, всего</t>
  </si>
  <si>
    <t>020</t>
  </si>
  <si>
    <t>030</t>
  </si>
  <si>
    <t xml:space="preserve">- акции                                     </t>
  </si>
  <si>
    <t xml:space="preserve">- облигации                                 </t>
  </si>
  <si>
    <t>040</t>
  </si>
  <si>
    <t xml:space="preserve">- иные ценные бумаги                        </t>
  </si>
  <si>
    <t>050</t>
  </si>
  <si>
    <t>060</t>
  </si>
  <si>
    <t>070</t>
  </si>
  <si>
    <t>080</t>
  </si>
  <si>
    <t>Инвестиционные паи паевых инвестиционных фондов</t>
  </si>
  <si>
    <t>- облигации иностранных коммерческих организаций</t>
  </si>
  <si>
    <t>Доли в российских обществах с ограниченной ответственностью</t>
  </si>
  <si>
    <t>010</t>
  </si>
  <si>
    <t>Уполномоченное должностное лицо,</t>
  </si>
  <si>
    <t>ответственное за ведение</t>
  </si>
  <si>
    <t xml:space="preserve">Наименование показателя          </t>
  </si>
  <si>
    <t xml:space="preserve">Выручка от продажи ценных бумаг              </t>
  </si>
  <si>
    <t xml:space="preserve">Расходы, связанные с продажей ценных бумаг   </t>
  </si>
  <si>
    <t>Результат от продажи ценных бумаг (010 - 020)</t>
  </si>
  <si>
    <t xml:space="preserve">Выручка от продажи иного имущества           </t>
  </si>
  <si>
    <t>Расходы, связанные с продажей иного имущества</t>
  </si>
  <si>
    <t xml:space="preserve">Дивиденды по акциям                          </t>
  </si>
  <si>
    <t xml:space="preserve">в том числе                                 </t>
  </si>
  <si>
    <t>141</t>
  </si>
  <si>
    <t>142</t>
  </si>
  <si>
    <t xml:space="preserve">- инвестиционные паи                        </t>
  </si>
  <si>
    <t>143</t>
  </si>
  <si>
    <t>150</t>
  </si>
  <si>
    <t>151</t>
  </si>
  <si>
    <t>152</t>
  </si>
  <si>
    <t xml:space="preserve">- векселя                                   </t>
  </si>
  <si>
    <t>153</t>
  </si>
  <si>
    <t>154</t>
  </si>
  <si>
    <t>160</t>
  </si>
  <si>
    <t>170</t>
  </si>
  <si>
    <t>в том числе резерв на выплату вознаграждений</t>
  </si>
  <si>
    <t>171</t>
  </si>
  <si>
    <t xml:space="preserve">Прочие доходы                                </t>
  </si>
  <si>
    <t>180</t>
  </si>
  <si>
    <t xml:space="preserve">Прочие расходы                               </t>
  </si>
  <si>
    <t>190</t>
  </si>
  <si>
    <t>200</t>
  </si>
  <si>
    <t>Расходы, связанные с продажей недвижимого имущества или передачей имущественных прав на недвижимое имущество</t>
  </si>
  <si>
    <t>Выручка от продажи недвижимого имущества или передачи мущественных прав на недвижимое имущество</t>
  </si>
  <si>
    <t xml:space="preserve">Результат от продажи иного имущества (070 - 080) </t>
  </si>
  <si>
    <t>Процентный доход по банковским вкладам и ценным бумагам</t>
  </si>
  <si>
    <t>Прирост (уменьшение) средств в иностранной валюте</t>
  </si>
  <si>
    <t>Выручка от сдачи недвижимого имущества в аренду</t>
  </si>
  <si>
    <t>Прирост (+) или уменьшение (-) стоимости недвижимого имущества или имущественных прав на недвижимое имущущество</t>
  </si>
  <si>
    <t>Вознаграждение и расходы, связанные с управлением акционерным инвестиционным фондом или доверительным управлением паевым инвестиционным фондом</t>
  </si>
  <si>
    <t>Прирост имущества, составляющего паевой инвестиционный фонд, в результате выдачи инвестиционных паев</t>
  </si>
  <si>
    <t>Уменьшение имущества, составляющего паевой   инвестиционный фонд, в результате погашения или обмена инвестиционных паев</t>
  </si>
  <si>
    <t>Итого: прирост (+) или уменьшение (-) стоимости имущества, принадлежащего акционерному инвестиционному фонду, или имущества, составляющего паевой инвестиционный фонд (030+060+090+100+110+120+130+140+150+160+180+200-170-210)</t>
  </si>
  <si>
    <t>Сумма денежных средств или стоимость иного имущества (тыс.рублей)</t>
  </si>
  <si>
    <t>Доля от общей стоимости активов (процентов)</t>
  </si>
  <si>
    <t>Доля от общего количества размещенных (выданных) ценных бумаг (долей) (процентов)</t>
  </si>
  <si>
    <t>- облигации российских хозяйственных обществ</t>
  </si>
  <si>
    <t>- обыкновенные акции акционерных инвестиционных фондов</t>
  </si>
  <si>
    <t>- инвестиционные паи паевых инвестиционных фондов</t>
  </si>
  <si>
    <t>- государственные ценные бумаги Российской Федерации</t>
  </si>
  <si>
    <t>- обыкновенные акции закрытых акционерных обществ</t>
  </si>
  <si>
    <t>- ценные бумаги иностранных государств</t>
  </si>
  <si>
    <t>- ценные бумаги международных финансовых организаций</t>
  </si>
  <si>
    <t>- акции иностранных акционерных обществ</t>
  </si>
  <si>
    <t>Имущественные права на недвижимое имущество</t>
  </si>
  <si>
    <t>Строящиеся и реконструируемые объекты недвижимого имущества</t>
  </si>
  <si>
    <t>Иные доходные вложения в материальные ценности</t>
  </si>
  <si>
    <t>- средства, переданные профессиональным участникам рынка ценных бумаг</t>
  </si>
  <si>
    <t>- дебиторская задолженность по сделкам купли - продажи имущества</t>
  </si>
  <si>
    <t>- дебиторская задолженность по процентному (купонному) доходу по банковским вкладам и ценным бумагам</t>
  </si>
  <si>
    <t xml:space="preserve">    1. Несоблюдение требований к составу активов</t>
  </si>
  <si>
    <t xml:space="preserve">    2. Несоблюдение требований к структуре активов</t>
  </si>
  <si>
    <t>Дата отчуждения (предполагаемого отчуждения)</t>
  </si>
  <si>
    <t>Дата приобретения</t>
  </si>
  <si>
    <t>Доля в стоимости активов (процентов)</t>
  </si>
  <si>
    <t>Оценочная стоимость (тыс.рублей)</t>
  </si>
  <si>
    <t>Наименование имущества приобретенного с нарушением требований к составу активов</t>
  </si>
  <si>
    <t>Содержание ограничения</t>
  </si>
  <si>
    <t>Наименование активов, по которым выявлено нарушение или несоответствие</t>
  </si>
  <si>
    <t>Факт.доля в стоимости активов (процентов)</t>
  </si>
  <si>
    <t>Доля в стоимости активов в соответствии с инвестиционной декларацией (процентов)</t>
  </si>
  <si>
    <t>Дата  возникновения нарушения или несоответствия</t>
  </si>
  <si>
    <t>Дата  устранения нарушения или несоответствия</t>
  </si>
  <si>
    <t>Наименование активов  по которым выявлено нарушение или несоответствие</t>
  </si>
  <si>
    <t>Сумма денежных средств или стоимость иного имущенства (тыс. Рублей)</t>
  </si>
  <si>
    <t>Факт.доля от количества размещенных (выданных) ценных бумаг (процентов)</t>
  </si>
  <si>
    <t>Доля от  количества размещенных (выданных) ценных бумаг в соответствии с инвестиционной декларацией (процентов)</t>
  </si>
  <si>
    <t>Дата устранения нарушения или несоответстия</t>
  </si>
  <si>
    <t>Прирост (+) или уменьшение (-) стоимости ценных бумаг, имеющих признаваемую котировку, всего</t>
  </si>
  <si>
    <t xml:space="preserve">Сумма </t>
  </si>
  <si>
    <t xml:space="preserve">Выдача инвестиционных паев              </t>
  </si>
  <si>
    <t xml:space="preserve">Погашение инвестиционных паев           </t>
  </si>
  <si>
    <t>Причина изменения стоимости       
чистых активов</t>
  </si>
  <si>
    <t>Код    
строки</t>
  </si>
  <si>
    <t>X</t>
  </si>
  <si>
    <t xml:space="preserve"> ОТЧЕТ</t>
  </si>
  <si>
    <t xml:space="preserve"> О ПРИРОСТЕ (ОБ УМЕНЬШЕНИИ) СТОИМОСТИ ИМУЩЕСТВА</t>
  </si>
  <si>
    <t xml:space="preserve">  (тыс. рублей)</t>
  </si>
  <si>
    <t xml:space="preserve">Прирост (+) или уменьшение (-) стоимости ценных бумаг, не имеющих признаваемой котировки, всего </t>
  </si>
  <si>
    <t>Код строки</t>
  </si>
  <si>
    <t>Открытый паевой инвестиционный фонд смешанных инвестиций «Финам Первый»</t>
  </si>
  <si>
    <t>Общество с ограниченной ответственностью «Управляющая компания «Финам Менеджмент»</t>
  </si>
  <si>
    <t>в том числе:</t>
  </si>
  <si>
    <t>- в рублях</t>
  </si>
  <si>
    <t>- в иностранной валюте</t>
  </si>
  <si>
    <t>- векселя</t>
  </si>
  <si>
    <t>- прочая дебиторская задолженность</t>
  </si>
  <si>
    <t>Ценные бумаги иностранных эмитентов, всего</t>
  </si>
  <si>
    <t>подпись</t>
  </si>
  <si>
    <t>Уполномоченное должностное лицо, ответственное за ведение бухгалтерского учета фонда</t>
  </si>
  <si>
    <t>СПРАВКА О СТОИМОСТИ АКТИВОВ</t>
  </si>
  <si>
    <t>Вид активов</t>
  </si>
  <si>
    <t>Код
стр.</t>
  </si>
  <si>
    <t>Ценные бумаги, имеющие признаваемую котировку, всего</t>
  </si>
  <si>
    <t>- муниципальные ценные бумаги</t>
  </si>
  <si>
    <t>- привилегированные акции открытых акционерных обществ</t>
  </si>
  <si>
    <t>Недвижимое имущество</t>
  </si>
  <si>
    <t>Проектно-сметная документация</t>
  </si>
  <si>
    <t>Дебиторская задолженность</t>
  </si>
  <si>
    <t>ИТОГО АКТИВОВ (строки 100 + 200 + 300 + 400 + 500 + 600 + 700 + 800 + 900 +1000 + 1100 + 1200)</t>
  </si>
  <si>
    <t xml:space="preserve">    2.1. Несоблюдение ограничений,  установленных в  процентах  от стоимости активов</t>
  </si>
  <si>
    <t xml:space="preserve">    2.2. Несоблюдение ограничений,  установленных в  процентах  от количества размещенных (выданных) ценных бумаг</t>
  </si>
  <si>
    <t xml:space="preserve"> СПРАВКА</t>
  </si>
  <si>
    <t xml:space="preserve"> О НЕСОБЛЮДЕНИИ ТРЕБОВАНИЙ К СОСТАВУ И СТРУКТУРЕ АКТИВОВ</t>
  </si>
  <si>
    <t>Стоимость   чистых   активов  на   начало отчетного периода</t>
  </si>
  <si>
    <t>Обмен инвестиционных паев данного паевого инвестиционного фонда на инвестиционные паи других паевых инвестиционных фондов</t>
  </si>
  <si>
    <t>Обмен инвестиционных паев других паевых инвестиционных фондов на инвестиционные паи данного паевого инвестиционного фонда</t>
  </si>
  <si>
    <t xml:space="preserve">Выплата дохода от доверительного управления закрытым паевым инвестиционным фондом </t>
  </si>
  <si>
    <t>Изменение стоимости чистых активов в результате операций с активами акционерного инвестиционного фонда (активами паевого инвестиционного фонда) и изменения стоимости активов фонда</t>
  </si>
  <si>
    <t>Стоимость чистых активов на конец отчетного периода (строки 010 + 020 – 030 - 040 + 050 – 060 +(-) 070)</t>
  </si>
  <si>
    <t>Представитель специализированного депозитария, ответственный за осуществление контроля за управлением имуществом фонда</t>
  </si>
  <si>
    <t>№ 0097-59837006 от 27.01.2005</t>
  </si>
  <si>
    <t>Лицензия № 21-000-1-00095 от 20.12.2002г., выданная ФКЦБ России</t>
  </si>
  <si>
    <t>Россия, 101000, г. Москва, ул. Мясницкая, д.26 А, стр.1, комн. 33</t>
  </si>
  <si>
    <t>Дата определения стоимости чистых активов</t>
  </si>
  <si>
    <t>Вид имущества</t>
  </si>
  <si>
    <t>Код стр.</t>
  </si>
  <si>
    <t>Сумма (оценочная стоимость) на</t>
  </si>
  <si>
    <t xml:space="preserve">Активы: </t>
  </si>
  <si>
    <t>Денежные средства на счетах – всего, в том числе:</t>
  </si>
  <si>
    <t>Денежные средства во вкладах - всего, в том числе:</t>
  </si>
  <si>
    <t>Государственные ценные бумаги Российской Федерации</t>
  </si>
  <si>
    <t xml:space="preserve">Государственные ценные бумаги субъектов Российской Федерации </t>
  </si>
  <si>
    <t>Муниципальные ценные бумаги</t>
  </si>
  <si>
    <t>Облигации российских хозяйственных обществ (кроме облигаций с ипотечным покрытием)</t>
  </si>
  <si>
    <t xml:space="preserve">Акции российских акционерных обществ </t>
  </si>
  <si>
    <t>Ипотечные ценные бумаги – всего, в том числе:</t>
  </si>
  <si>
    <t>- облигации с ипотечным покрытием</t>
  </si>
  <si>
    <t>- ипотечные сертификаты участия</t>
  </si>
  <si>
    <t xml:space="preserve">Векселя, выданные российскими хозяйственными обществами </t>
  </si>
  <si>
    <t xml:space="preserve">Ценные бумаги иностранных эмитентов – всего, в том числе: </t>
  </si>
  <si>
    <t xml:space="preserve">- ценные бумаги иностранных государств </t>
  </si>
  <si>
    <t xml:space="preserve">- ценные бумаги международных финансовых организаций </t>
  </si>
  <si>
    <t xml:space="preserve">- акции иностранных акционерных обществ </t>
  </si>
  <si>
    <t xml:space="preserve">- облигации иностранных коммерческих организаций </t>
  </si>
  <si>
    <t xml:space="preserve">Недвижимое имущество, находящееся на территории Российской Федерации, – всего, в том числе: </t>
  </si>
  <si>
    <t>- объекты незавершенного строительства</t>
  </si>
  <si>
    <t>Недвижимое имущество, находящееся на территории иностранных государств, – всего, в том числе:</t>
  </si>
  <si>
    <t xml:space="preserve">Имущественные права на недвижимое имущество, находящееся на территории Российской Федерации, – всего, в том числе: </t>
  </si>
  <si>
    <t>- право аренды недвижимого имущества</t>
  </si>
  <si>
    <t xml:space="preserve">Имущественные права на недвижимое имущество, находящееся на территории иностранных государств, – всего, в том числе: </t>
  </si>
  <si>
    <t xml:space="preserve">Имущественные права по обязательствам из договоров участия в долевом строительстве объектов недвижимого имущества </t>
  </si>
  <si>
    <t>Имущественные права по обязательствам из инвестиционных договоров</t>
  </si>
  <si>
    <t xml:space="preserve">Проектно-сметная документация </t>
  </si>
  <si>
    <t>Иное имущество</t>
  </si>
  <si>
    <t>Дебиторская задолженность - всего, в том числе:</t>
  </si>
  <si>
    <t xml:space="preserve">- средства, находящиеся у профессиональных участников рынка ценных бумаг </t>
  </si>
  <si>
    <t xml:space="preserve">- дебиторская задолженность по сделкам купли-продажи имущества </t>
  </si>
  <si>
    <t>- дебиторская задолженность по процентному (купонному) доходу по денежным средствам на счетах, во вкладах и по ценным бумагам</t>
  </si>
  <si>
    <t xml:space="preserve">- прочая дебиторская задолженность </t>
  </si>
  <si>
    <t xml:space="preserve">Итого сумма активов: (строки 010 + 020 + 030 + 040 + 050 + 060 + 070 + 080 + 090 + 100 + 110 + 120 + 130 + 140 + 150 + 160 + 170 + 180 + 190 + 200 + 210 + 220 + 230) </t>
  </si>
  <si>
    <t xml:space="preserve">Обязательства: </t>
  </si>
  <si>
    <t>Кредиторская задолженность</t>
  </si>
  <si>
    <t>Резерв предстоящих расходов на выплату вознаграждения</t>
  </si>
  <si>
    <t xml:space="preserve">Резерв для возмещения предстоящих расходов, связанных с доверительным управлением открытым паевым инвестиционным фондом </t>
  </si>
  <si>
    <t xml:space="preserve">Итого сумма обязательств (строки 300 + 310 + 320) </t>
  </si>
  <si>
    <t xml:space="preserve">Стоимость чистых активов: (строка 240 – строка 330) </t>
  </si>
  <si>
    <t xml:space="preserve">Количество размещенных акций акционерного инвестиционного фонда (количество выданных инвестиционных паев паевого инвестиционного фонда) – штук </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</si>
  <si>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 (строка 400/ строка 500)</t>
  </si>
  <si>
    <t>Лукьянцева С.С.</t>
  </si>
  <si>
    <t>Уполномоченное должностное лицо, ответственное</t>
  </si>
  <si>
    <t>Закладные</t>
  </si>
  <si>
    <t xml:space="preserve">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(за исключением удостоверенных закладными) </t>
  </si>
  <si>
    <t>Денежные требования по обязательствам из кредитных договоров или договоров займа, по которым кредиты (займы)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t>
  </si>
  <si>
    <t>Имущественные права по обязательствам из договоров, на основании которых осуществляется строительство (создание) объектов недвижимости на земельном участке,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t>
  </si>
  <si>
    <t>Имущественные права по обязательствам из договоров, на основании которых осуществляется реконструкция объектов недвижимости, составляющих активы акционерного инвестиционного фонда или активы паевого инвестиционного фонда</t>
  </si>
  <si>
    <t>ценные бумаги российских эмитентов, включенные в
котировальные списки организаторов торговли на рынке
ценных</t>
  </si>
  <si>
    <t>- государственные ценные бумаги субъектов Российской
Федерации</t>
  </si>
  <si>
    <t>- обыкновенные акции открытых акционерных обществ, за
исключением акций акционерных инвестиционных фондов</t>
  </si>
  <si>
    <t>- привилегированные акции открытых  акционерных
обществ</t>
  </si>
  <si>
    <t>- ценные бумаги российских эмитентов, не включенные в
котировальные списки организаторов торговли на рынке
ценных бумаг включая:</t>
  </si>
  <si>
    <t>Ценные бумаги российских эмитентов, не имеющие
признаваемую котировку, всего</t>
  </si>
  <si>
    <t>ОТЧЕТ ОБ ИЗМЕНЕНИИ СТОИМОСТИ ЧИСТЫХ АКТИВОВ</t>
  </si>
  <si>
    <t xml:space="preserve">Представитель специализированного депозитария, </t>
  </si>
  <si>
    <t xml:space="preserve">ответственный за осуществление контроля </t>
  </si>
  <si>
    <t>Россия, 101000, г. Москва, ул. Мясницкая, д.26, стр.1, комн. 33</t>
  </si>
  <si>
    <t>Яковлева Е.А.</t>
  </si>
  <si>
    <t>Результат от продажи недвижимого имущества или передачи имущественных прав на недвижимое имущество (040 - 050)</t>
  </si>
  <si>
    <t xml:space="preserve"> за ведение бухгалтерского учета фонда                            _______________  С.С. Лукьянцева</t>
  </si>
  <si>
    <t>за управлением имуществом фонда                                   _______________    Е.А. Яковлева</t>
  </si>
  <si>
    <t>(рублей)</t>
  </si>
  <si>
    <t>-</t>
  </si>
  <si>
    <t>Уполномоченное должностное лицо,
ответственное за ведение
бухгалтерского учета фонда</t>
  </si>
  <si>
    <t>С.С. Лукьянцева</t>
  </si>
  <si>
    <t>___________________________</t>
  </si>
  <si>
    <t xml:space="preserve">бухгалтерского учета фонда </t>
  </si>
  <si>
    <t>Доли в уставных капиталах российских обществ с
ограниченной ответственностью</t>
  </si>
  <si>
    <t>ЕЭС России, 1-О выпуск</t>
  </si>
  <si>
    <t>АВТОВАЗ, 3 выпуск</t>
  </si>
  <si>
    <t>Группа ЛСР, 1 выпуск</t>
  </si>
  <si>
    <t>Уралсвязьинформ, 1-О выпуск</t>
  </si>
  <si>
    <t>______________</t>
  </si>
  <si>
    <t xml:space="preserve"> за ведениебухгалтерского учета фонда                         </t>
  </si>
  <si>
    <t>_______________</t>
  </si>
  <si>
    <t xml:space="preserve">                  С.С. Лукьянцева</t>
  </si>
  <si>
    <r>
      <t xml:space="preserve">Справка 
</t>
    </r>
    <r>
      <rPr>
        <sz val="12"/>
        <color indexed="8"/>
        <rFont val="Times New Roman"/>
        <family val="1"/>
      </rPr>
      <t>о стоимости чистых активов паевого инвестиционного фонда</t>
    </r>
  </si>
  <si>
    <t>Генеральный директор</t>
  </si>
  <si>
    <t>Кириченко П.В.</t>
  </si>
  <si>
    <t xml:space="preserve"> Генеральный директор                                              _______________           П.В. Кириченко</t>
  </si>
  <si>
    <t>на 30.09.2006</t>
  </si>
  <si>
    <t xml:space="preserve"> Генеральный директор                                                            </t>
  </si>
  <si>
    <t>П.В. Кириченко</t>
  </si>
  <si>
    <t xml:space="preserve">                          П.В. Кириченко</t>
  </si>
  <si>
    <t xml:space="preserve">на 30.09.2006 </t>
  </si>
  <si>
    <t xml:space="preserve"> на 30.09.2006</t>
  </si>
  <si>
    <t>за сентябрь 2006</t>
  </si>
  <si>
    <t xml:space="preserve">не менее двух третей рабочих дней в течение одного календарного месяца оценочная стоимость государственных ценных бумаг Российской Федерации, государственных ценных бумаг субъектов Российской Федерации, муниципальных ценных бумаг, акций российских открытых акционерных обществ, облигаций российских хозяйственных обществ, акций иностранных акционерных обществ, облигаций иностранных коммерческих организаций, ценных бумаг международных финансовых организаций и ценных бумаг иностранных государств (далее - ценных бумаги) должна составлять не менее 70 процентов стоимости активов;
</t>
  </si>
  <si>
    <t>ценные бумаги</t>
  </si>
  <si>
    <t>не менее 2/3 рабочих дней каледнарного месяца</t>
  </si>
  <si>
    <t>Администрация г. Перми, 1 выпуск</t>
  </si>
  <si>
    <t>ЗАО АКБ "МЕГАВАТТ-БАНК"</t>
  </si>
  <si>
    <t>ООО "Зерновая компания ОГО", 1 выпуск</t>
  </si>
  <si>
    <t>ЗАО "Банк Русский Стандарт", 3 выпуск</t>
  </si>
  <si>
    <t>ЗАО "Вагонмаш", 1 выпуск</t>
  </si>
  <si>
    <t>ОАО "Вимм-Билль-Данн Продукты Питания", 2 выпуск</t>
  </si>
  <si>
    <t>ООО "Группа компаний "Русагро", 1 выпуск</t>
  </si>
  <si>
    <t>ООО "Миракс Групп", 1 выпуск</t>
  </si>
  <si>
    <t>ОАО "РТК-ЛИЗИНГ", 4 выпуск</t>
  </si>
  <si>
    <t>Союз АКБ (ОАО), 1 выпуск</t>
  </si>
  <si>
    <t>ОАО "Авиакомпания Самара", 1 выпуск</t>
  </si>
  <si>
    <t>ОАО "Волга", 1 вып.</t>
  </si>
  <si>
    <t>ЗАО "ГОТЕК", 2 выпуск</t>
  </si>
  <si>
    <t>ООО "Куйбышевазот-инвест", 2 выпуск</t>
  </si>
  <si>
    <t>ОАО "Макси - Групп", 1 выпуск</t>
  </si>
  <si>
    <t>ООО "Матрица Финанс", 1 выпуск</t>
  </si>
  <si>
    <t>ОАО "Группа Компаний ПИК", 5 выпуск</t>
  </si>
  <si>
    <t>ОАО "Салаватстекло", 2 выпуск</t>
  </si>
  <si>
    <t>ООО "Севкабель-Финанс", 2 выпуск</t>
  </si>
  <si>
    <t>ОАО "Эфирное", 2 выпуск</t>
  </si>
  <si>
    <t>ООО "Джей Эф Си Интернешнл", 2 вып.</t>
  </si>
  <si>
    <t>ОАО "ИНПРОМ", 2 выпуск</t>
  </si>
  <si>
    <t>ООО "ЮТэйр-Финанс", 2 выпуск</t>
  </si>
  <si>
    <t>ПРИМЕЧАНИЕ: Даты погашения ценных бумаг</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</si>
</sst>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00"/>
    <numFmt numFmtId="178" formatCode="#,##0.00_ ;\-#,##0.00\ "/>
    <numFmt numFmtId="179" formatCode="0.0000"/>
    <numFmt numFmtId="180" formatCode="0.000000"/>
    <numFmt numFmtId="181" formatCode="mmm/yyyy"/>
    <numFmt numFmtId="182" formatCode="0.00000"/>
    <numFmt numFmtId="183" formatCode="#,##0.00_р_."/>
    <numFmt numFmtId="184" formatCode="[$-FC19]d\ mmmm\ yyyy\ &quot;г.&quot;"/>
    <numFmt numFmtId="185" formatCode="#,##0.00000_р_."/>
    <numFmt numFmtId="186" formatCode="#,##0.00000_ ;\-#,##0.00000\ "/>
    <numFmt numFmtId="187" formatCode="0.00;[Red]0.00"/>
    <numFmt numFmtId="188" formatCode="[$-FC19]d\ mmmm\ yyyy\ &quot;г.&quot;\ h:mm"/>
    <numFmt numFmtId="189" formatCode="hh:mm\ dd/mm/yyyy"/>
    <numFmt numFmtId="190" formatCode="_-* #,##0.00000_р_._-;\-* #,##0.00000_р_._-;_-* &quot;-&quot;?????_р_._-;_-@_-"/>
    <numFmt numFmtId="191" formatCode="#,##0.00###"/>
    <numFmt numFmtId="192" formatCode="#,##0.000000"/>
    <numFmt numFmtId="193" formatCode="#,##0.0000000"/>
    <numFmt numFmtId="194" formatCode="#,##0.000"/>
  </numFmts>
  <fonts count="36">
    <font>
      <sz val="10"/>
      <name val="Arial"/>
      <family val="0"/>
    </font>
    <font>
      <sz val="10"/>
      <name val="Courier New"/>
      <family val="3"/>
    </font>
    <font>
      <u val="single"/>
      <sz val="10"/>
      <color indexed="12"/>
      <name val="Arial"/>
      <family val="0"/>
    </font>
    <font>
      <u val="single"/>
      <sz val="10"/>
      <color indexed="36"/>
      <name val="Arial"/>
      <family val="0"/>
    </font>
    <font>
      <b/>
      <sz val="10"/>
      <name val="Arial"/>
      <family val="2"/>
    </font>
    <font>
      <sz val="8"/>
      <name val="Arial"/>
      <family val="0"/>
    </font>
    <font>
      <sz val="10"/>
      <color indexed="8"/>
      <name val="Arial"/>
      <family val="0"/>
    </font>
    <font>
      <sz val="9"/>
      <name val="Times New Roman"/>
      <family val="1"/>
    </font>
    <font>
      <sz val="9"/>
      <color indexed="8"/>
      <name val="Times New Roman"/>
      <family val="1"/>
    </font>
    <font>
      <sz val="10"/>
      <color indexed="62"/>
      <name val="Arial"/>
      <family val="0"/>
    </font>
    <font>
      <sz val="10"/>
      <color indexed="21"/>
      <name val="Arial"/>
      <family val="0"/>
    </font>
    <font>
      <sz val="10"/>
      <name val="Times New Roman"/>
      <family val="1"/>
    </font>
    <font>
      <sz val="9"/>
      <color indexed="8"/>
      <name val="Arial"/>
      <family val="0"/>
    </font>
    <font>
      <b/>
      <sz val="10"/>
      <name val="Times New Roman"/>
      <family val="1"/>
    </font>
    <font>
      <sz val="10"/>
      <color indexed="22"/>
      <name val="Arial"/>
      <family val="0"/>
    </font>
    <font>
      <i/>
      <sz val="10"/>
      <color indexed="18"/>
      <name val="Arial"/>
      <family val="2"/>
    </font>
    <font>
      <i/>
      <sz val="10"/>
      <color indexed="10"/>
      <name val="Arial"/>
      <family val="2"/>
    </font>
    <font>
      <sz val="12"/>
      <name val="Times New Roman"/>
      <family val="1"/>
    </font>
    <font>
      <b/>
      <sz val="12"/>
      <color indexed="8"/>
      <name val="Times New Roman"/>
      <family val="1"/>
    </font>
    <font>
      <sz val="12"/>
      <color indexed="8"/>
      <name val="Times New Roman"/>
      <family val="1"/>
    </font>
    <font>
      <b/>
      <sz val="12"/>
      <name val="Times New Roman"/>
      <family val="1"/>
    </font>
    <font>
      <sz val="12"/>
      <name val="Courier New"/>
      <family val="3"/>
    </font>
    <font>
      <sz val="12"/>
      <name val="Arial"/>
      <family val="0"/>
    </font>
    <font>
      <u val="single"/>
      <sz val="12"/>
      <name val="Times New Roman"/>
      <family val="1"/>
    </font>
    <font>
      <i/>
      <sz val="10"/>
      <color indexed="62"/>
      <name val="Arial"/>
      <family val="2"/>
    </font>
    <font>
      <sz val="11"/>
      <name val="Times New Roman"/>
      <family val="1"/>
    </font>
    <font>
      <b/>
      <sz val="11"/>
      <name val="Times New Roman"/>
      <family val="1"/>
    </font>
    <font>
      <b/>
      <sz val="11"/>
      <color indexed="8"/>
      <name val="Times New Roman"/>
      <family val="1"/>
    </font>
    <font>
      <sz val="11"/>
      <color indexed="8"/>
      <name val="Times New Roman"/>
      <family val="1"/>
    </font>
    <font>
      <sz val="10"/>
      <color indexed="8"/>
      <name val="Times New Roman"/>
      <family val="1"/>
    </font>
    <font>
      <sz val="10"/>
      <color indexed="10"/>
      <name val="Arial"/>
      <family val="0"/>
    </font>
    <font>
      <i/>
      <sz val="11"/>
      <name val="Times New Roman"/>
      <family val="1"/>
    </font>
    <font>
      <i/>
      <sz val="10"/>
      <name val="Arial"/>
      <family val="0"/>
    </font>
    <font>
      <i/>
      <sz val="12"/>
      <name val="Times New Roman"/>
      <family val="1"/>
    </font>
    <font>
      <sz val="12"/>
      <color indexed="10"/>
      <name val="Times New Roman"/>
      <family val="1"/>
    </font>
    <font>
      <i/>
      <sz val="10"/>
      <name val="Times New Roman"/>
      <family val="1"/>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medium"/>
      <right>
        <color indexed="63"/>
      </right>
      <top style="medium"/>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8" fillId="2" borderId="0">
      <alignment horizontal="center" vertical="top"/>
      <protection/>
    </xf>
    <xf numFmtId="0" fontId="8" fillId="2" borderId="0">
      <alignment horizontal="left" vertical="top"/>
      <protection/>
    </xf>
    <xf numFmtId="0" fontId="8" fillId="2" borderId="0">
      <alignment horizontal="center" vertical="top"/>
      <protection/>
    </xf>
    <xf numFmtId="0" fontId="8" fillId="2" borderId="0">
      <alignment horizontal="left" vertical="center"/>
      <protection/>
    </xf>
    <xf numFmtId="0" fontId="8" fillId="2" borderId="0">
      <alignment horizontal="right" vertical="center"/>
      <protection/>
    </xf>
    <xf numFmtId="0" fontId="6" fillId="2" borderId="0">
      <alignment horizontal="right" vertical="center"/>
      <protection/>
    </xf>
    <xf numFmtId="0" fontId="8" fillId="2" borderId="0">
      <alignment horizontal="center" vertical="center"/>
      <protection/>
    </xf>
    <xf numFmtId="0" fontId="8" fillId="2" borderId="0">
      <alignment horizontal="left"/>
      <protection/>
    </xf>
    <xf numFmtId="0" fontId="8" fillId="2" borderId="0">
      <alignment horizontal="left"/>
      <protection/>
    </xf>
  </cellStyleXfs>
  <cellXfs count="219">
    <xf numFmtId="0" fontId="0" fillId="0" borderId="0" xfId="0" applyAlignment="1">
      <alignment/>
    </xf>
    <xf numFmtId="0" fontId="1" fillId="0" borderId="0" xfId="0" applyFont="1" applyAlignment="1">
      <alignment/>
    </xf>
    <xf numFmtId="0" fontId="0" fillId="0" borderId="0" xfId="0" applyBorder="1" applyAlignment="1">
      <alignment/>
    </xf>
    <xf numFmtId="4" fontId="0" fillId="0" borderId="0" xfId="0" applyNumberFormat="1" applyAlignment="1">
      <alignment/>
    </xf>
    <xf numFmtId="0" fontId="7" fillId="0" borderId="0" xfId="0" applyFont="1" applyAlignment="1">
      <alignment/>
    </xf>
    <xf numFmtId="0" fontId="7" fillId="0" borderId="0" xfId="0" applyFont="1" applyAlignment="1">
      <alignment horizontal="right"/>
    </xf>
    <xf numFmtId="43" fontId="7" fillId="0" borderId="0" xfId="0" applyNumberFormat="1" applyFont="1" applyAlignment="1">
      <alignment/>
    </xf>
    <xf numFmtId="0" fontId="9" fillId="0" borderId="0" xfId="0" applyFont="1" applyAlignment="1">
      <alignment/>
    </xf>
    <xf numFmtId="43" fontId="7" fillId="0" borderId="0" xfId="15" applyFont="1" applyFill="1" applyAlignment="1">
      <alignment/>
    </xf>
    <xf numFmtId="0" fontId="0" fillId="0" borderId="0" xfId="0" applyFont="1" applyAlignment="1">
      <alignment/>
    </xf>
    <xf numFmtId="4" fontId="0" fillId="0" borderId="0" xfId="0" applyNumberFormat="1" applyBorder="1" applyAlignment="1">
      <alignment/>
    </xf>
    <xf numFmtId="0" fontId="7" fillId="0" borderId="0" xfId="0" applyFont="1" applyFill="1" applyBorder="1" applyAlignment="1">
      <alignment/>
    </xf>
    <xf numFmtId="0" fontId="7" fillId="0" borderId="0" xfId="0" applyFont="1" applyBorder="1" applyAlignment="1">
      <alignment/>
    </xf>
    <xf numFmtId="0" fontId="5" fillId="0" borderId="0" xfId="0" applyFont="1" applyAlignment="1">
      <alignment/>
    </xf>
    <xf numFmtId="0" fontId="5" fillId="0" borderId="0" xfId="0" applyFont="1" applyFill="1" applyAlignment="1">
      <alignment wrapText="1"/>
    </xf>
    <xf numFmtId="4" fontId="0" fillId="0" borderId="0" xfId="0" applyNumberFormat="1" applyFont="1" applyFill="1" applyBorder="1" applyAlignment="1">
      <alignment horizontal="right" vertical="top" wrapText="1"/>
    </xf>
    <xf numFmtId="4" fontId="10" fillId="0" borderId="0" xfId="0" applyNumberFormat="1" applyFont="1" applyFill="1" applyBorder="1" applyAlignment="1">
      <alignment horizontal="right" vertical="top" wrapText="1"/>
    </xf>
    <xf numFmtId="0" fontId="0" fillId="0" borderId="0" xfId="0" applyFont="1" applyFill="1" applyBorder="1" applyAlignment="1">
      <alignment vertical="top" wrapText="1"/>
    </xf>
    <xf numFmtId="0" fontId="4" fillId="0" borderId="0" xfId="0" applyFont="1" applyFill="1" applyBorder="1" applyAlignment="1">
      <alignment vertical="top" wrapText="1"/>
    </xf>
    <xf numFmtId="0" fontId="10" fillId="0" borderId="0" xfId="0" applyFont="1" applyFill="1" applyBorder="1" applyAlignment="1">
      <alignment vertical="top" wrapText="1"/>
    </xf>
    <xf numFmtId="0" fontId="1" fillId="0" borderId="0" xfId="0" applyFont="1" applyFill="1" applyBorder="1" applyAlignment="1">
      <alignment/>
    </xf>
    <xf numFmtId="4" fontId="12" fillId="0" borderId="0" xfId="27" applyNumberFormat="1" applyFont="1" applyFill="1" applyBorder="1" applyAlignment="1">
      <alignment horizontal="right" vertical="center" wrapText="1"/>
      <protection/>
    </xf>
    <xf numFmtId="49" fontId="7" fillId="0" borderId="0" xfId="0" applyNumberFormat="1" applyFont="1" applyFill="1" applyAlignment="1">
      <alignment horizontal="center"/>
    </xf>
    <xf numFmtId="0" fontId="5" fillId="0" borderId="0" xfId="0" applyFont="1" applyFill="1" applyBorder="1" applyAlignment="1">
      <alignment horizontal="center" vertical="center"/>
    </xf>
    <xf numFmtId="0" fontId="8" fillId="0" borderId="0" xfId="22" applyFont="1" applyFill="1" applyBorder="1" applyAlignment="1">
      <alignment vertical="top" wrapText="1"/>
      <protection/>
    </xf>
    <xf numFmtId="0" fontId="0" fillId="0" borderId="0" xfId="0" applyFont="1" applyAlignment="1">
      <alignment/>
    </xf>
    <xf numFmtId="43" fontId="7" fillId="0" borderId="0" xfId="15" applyFont="1" applyFill="1" applyBorder="1" applyAlignment="1">
      <alignment/>
    </xf>
    <xf numFmtId="4" fontId="11" fillId="0" borderId="0" xfId="0" applyNumberFormat="1" applyFont="1" applyFill="1" applyBorder="1" applyAlignment="1">
      <alignment horizontal="right" vertical="top" wrapText="1"/>
    </xf>
    <xf numFmtId="0" fontId="9" fillId="0" borderId="0" xfId="0" applyFont="1" applyBorder="1" applyAlignment="1">
      <alignment/>
    </xf>
    <xf numFmtId="43" fontId="0" fillId="0" borderId="0" xfId="0" applyNumberFormat="1" applyBorder="1" applyAlignment="1">
      <alignment/>
    </xf>
    <xf numFmtId="4" fontId="9" fillId="0" borderId="0" xfId="0" applyNumberFormat="1" applyFont="1" applyBorder="1" applyAlignment="1">
      <alignment/>
    </xf>
    <xf numFmtId="0" fontId="13" fillId="0" borderId="0" xfId="0" applyFont="1" applyBorder="1" applyAlignment="1">
      <alignment horizontal="center" vertical="top" wrapText="1"/>
    </xf>
    <xf numFmtId="0" fontId="11" fillId="0" borderId="0" xfId="0" applyFont="1" applyBorder="1" applyAlignment="1">
      <alignment vertical="top" wrapText="1"/>
    </xf>
    <xf numFmtId="43" fontId="11" fillId="0" borderId="0" xfId="0" applyNumberFormat="1" applyFont="1" applyBorder="1" applyAlignment="1">
      <alignment horizontal="right" vertical="top" wrapText="1"/>
    </xf>
    <xf numFmtId="43" fontId="0" fillId="0" borderId="0" xfId="0" applyNumberFormat="1" applyAlignment="1">
      <alignment/>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43" fontId="0" fillId="0" borderId="0" xfId="0" applyNumberFormat="1" applyFont="1" applyFill="1" applyBorder="1" applyAlignment="1">
      <alignment/>
    </xf>
    <xf numFmtId="4" fontId="0" fillId="0" borderId="0" xfId="0" applyNumberFormat="1" applyFont="1" applyFill="1" applyBorder="1" applyAlignment="1">
      <alignment/>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4" fontId="14" fillId="0" borderId="0" xfId="0" applyNumberFormat="1" applyFont="1" applyAlignment="1">
      <alignment/>
    </xf>
    <xf numFmtId="0" fontId="15" fillId="0" borderId="0" xfId="0" applyFont="1" applyAlignment="1">
      <alignment/>
    </xf>
    <xf numFmtId="177" fontId="0" fillId="0" borderId="0" xfId="0" applyNumberFormat="1" applyAlignment="1">
      <alignment/>
    </xf>
    <xf numFmtId="0" fontId="17" fillId="0" borderId="0" xfId="0" applyFont="1" applyAlignment="1">
      <alignment/>
    </xf>
    <xf numFmtId="0" fontId="20" fillId="0" borderId="1" xfId="0" applyFont="1" applyBorder="1" applyAlignment="1">
      <alignment horizontal="center" vertical="top" wrapText="1"/>
    </xf>
    <xf numFmtId="0" fontId="17" fillId="0" borderId="1" xfId="0" applyFont="1" applyBorder="1" applyAlignment="1">
      <alignment vertical="top" wrapText="1"/>
    </xf>
    <xf numFmtId="4" fontId="17" fillId="0" borderId="1" xfId="0" applyNumberFormat="1" applyFont="1" applyFill="1" applyBorder="1" applyAlignment="1">
      <alignment horizontal="right" vertical="top" wrapText="1"/>
    </xf>
    <xf numFmtId="43" fontId="17" fillId="0" borderId="1" xfId="0" applyNumberFormat="1" applyFont="1" applyBorder="1" applyAlignment="1">
      <alignment horizontal="right" vertical="top" wrapText="1"/>
    </xf>
    <xf numFmtId="0" fontId="21" fillId="0" borderId="0" xfId="0" applyFont="1" applyAlignment="1">
      <alignment/>
    </xf>
    <xf numFmtId="0" fontId="22" fillId="0" borderId="0" xfId="0" applyFont="1" applyAlignment="1">
      <alignment/>
    </xf>
    <xf numFmtId="4" fontId="22" fillId="0" borderId="0" xfId="0" applyNumberFormat="1" applyFont="1" applyAlignment="1">
      <alignment/>
    </xf>
    <xf numFmtId="0" fontId="19" fillId="0" borderId="0" xfId="29" applyFont="1" applyFill="1" applyBorder="1" applyAlignment="1">
      <alignment horizontal="center" vertical="center"/>
      <protection/>
    </xf>
    <xf numFmtId="0" fontId="17" fillId="0" borderId="0" xfId="0" applyFont="1" applyFill="1" applyBorder="1" applyAlignment="1">
      <alignment wrapText="1"/>
    </xf>
    <xf numFmtId="0" fontId="18" fillId="0" borderId="0" xfId="22" applyFont="1" applyFill="1" applyBorder="1" applyAlignment="1">
      <alignment vertical="center" wrapText="1"/>
      <protection/>
    </xf>
    <xf numFmtId="0" fontId="17" fillId="0" borderId="0" xfId="0" applyFont="1" applyFill="1" applyBorder="1" applyAlignment="1">
      <alignment vertical="center"/>
    </xf>
    <xf numFmtId="0" fontId="19" fillId="0" borderId="0" xfId="22" applyFont="1" applyFill="1" applyBorder="1" applyAlignment="1">
      <alignment vertical="center" wrapText="1"/>
      <protection/>
    </xf>
    <xf numFmtId="0" fontId="23" fillId="0" borderId="0" xfId="0" applyFont="1" applyFill="1" applyBorder="1" applyAlignment="1">
      <alignment wrapText="1"/>
    </xf>
    <xf numFmtId="0" fontId="19" fillId="0" borderId="0" xfId="28" applyFont="1" applyFill="1" applyAlignment="1">
      <alignment horizontal="left" vertical="center"/>
      <protection/>
    </xf>
    <xf numFmtId="0" fontId="24" fillId="0" borderId="0" xfId="0" applyFont="1" applyAlignment="1">
      <alignment/>
    </xf>
    <xf numFmtId="0" fontId="25" fillId="0" borderId="0" xfId="0" applyFont="1" applyAlignment="1">
      <alignment/>
    </xf>
    <xf numFmtId="43" fontId="25" fillId="0" borderId="0" xfId="15" applyFont="1" applyFill="1" applyAlignment="1">
      <alignment/>
    </xf>
    <xf numFmtId="4" fontId="25" fillId="0" borderId="0" xfId="0" applyNumberFormat="1" applyFont="1" applyAlignment="1">
      <alignment/>
    </xf>
    <xf numFmtId="0" fontId="25" fillId="0" borderId="0" xfId="0" applyFont="1" applyAlignment="1">
      <alignment/>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11" fillId="0" borderId="0" xfId="0" applyFont="1" applyAlignment="1">
      <alignment horizontal="right"/>
    </xf>
    <xf numFmtId="49" fontId="17" fillId="0" borderId="1" xfId="0" applyNumberFormat="1" applyFont="1" applyBorder="1" applyAlignment="1">
      <alignment horizontal="center" vertical="top" wrapText="1"/>
    </xf>
    <xf numFmtId="0" fontId="7" fillId="0" borderId="2" xfId="0" applyFont="1" applyBorder="1" applyAlignment="1">
      <alignment/>
    </xf>
    <xf numFmtId="0" fontId="26" fillId="0" borderId="0" xfId="0" applyFont="1" applyAlignment="1">
      <alignment/>
    </xf>
    <xf numFmtId="0" fontId="7" fillId="0" borderId="3" xfId="0" applyFont="1" applyBorder="1" applyAlignment="1">
      <alignment horizontal="center" vertical="top" wrapText="1"/>
    </xf>
    <xf numFmtId="14" fontId="7" fillId="0" borderId="1" xfId="0" applyNumberFormat="1" applyFont="1" applyBorder="1" applyAlignment="1">
      <alignment horizontal="center" vertical="top" wrapText="1"/>
    </xf>
    <xf numFmtId="177" fontId="30" fillId="0" borderId="0" xfId="0" applyNumberFormat="1" applyFont="1" applyAlignment="1">
      <alignment/>
    </xf>
    <xf numFmtId="177" fontId="29" fillId="0" borderId="1" xfId="0" applyNumberFormat="1" applyFont="1" applyFill="1" applyBorder="1" applyAlignment="1">
      <alignment horizontal="right" vertical="top" wrapText="1"/>
    </xf>
    <xf numFmtId="4" fontId="7" fillId="0" borderId="1" xfId="0" applyNumberFormat="1" applyFont="1" applyBorder="1" applyAlignment="1">
      <alignment horizontal="center" vertical="top" wrapText="1"/>
    </xf>
    <xf numFmtId="0" fontId="0" fillId="0" borderId="0" xfId="0" applyFont="1" applyFill="1" applyAlignment="1">
      <alignment wrapText="1"/>
    </xf>
    <xf numFmtId="0" fontId="25" fillId="0" borderId="0" xfId="0" applyFont="1" applyFill="1" applyAlignment="1">
      <alignment horizontal="left" vertical="top" wrapText="1"/>
    </xf>
    <xf numFmtId="0" fontId="25" fillId="0" borderId="1" xfId="0" applyFont="1" applyFill="1" applyBorder="1" applyAlignment="1">
      <alignment horizontal="center" vertical="top" wrapText="1"/>
    </xf>
    <xf numFmtId="10" fontId="25" fillId="0" borderId="1" xfId="0" applyNumberFormat="1" applyFont="1" applyFill="1" applyBorder="1" applyAlignment="1">
      <alignment horizontal="right" vertical="top" wrapText="1"/>
    </xf>
    <xf numFmtId="182" fontId="0" fillId="0" borderId="0" xfId="0" applyNumberFormat="1" applyFont="1" applyFill="1" applyAlignment="1">
      <alignment wrapText="1"/>
    </xf>
    <xf numFmtId="0" fontId="31" fillId="0" borderId="4"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1" xfId="0" applyFont="1" applyFill="1" applyBorder="1" applyAlignment="1">
      <alignment horizontal="center" vertical="top" wrapText="1"/>
    </xf>
    <xf numFmtId="10" fontId="31" fillId="0" borderId="1" xfId="0" applyNumberFormat="1" applyFont="1" applyFill="1" applyBorder="1" applyAlignment="1">
      <alignment horizontal="right" vertical="top" wrapText="1"/>
    </xf>
    <xf numFmtId="0" fontId="31" fillId="0" borderId="4" xfId="0" applyFont="1" applyFill="1" applyBorder="1" applyAlignment="1">
      <alignment horizontal="center" vertical="top" wrapText="1"/>
    </xf>
    <xf numFmtId="0" fontId="31" fillId="0" borderId="5" xfId="0" applyFont="1" applyFill="1" applyBorder="1" applyAlignment="1">
      <alignment horizontal="center" vertical="top" wrapText="1"/>
    </xf>
    <xf numFmtId="0" fontId="32" fillId="0" borderId="0" xfId="0" applyFont="1" applyFill="1" applyAlignment="1">
      <alignment wrapText="1"/>
    </xf>
    <xf numFmtId="0" fontId="25" fillId="0" borderId="0" xfId="0" applyFont="1" applyFill="1" applyBorder="1" applyAlignment="1">
      <alignment horizontal="left" vertical="top" wrapText="1"/>
    </xf>
    <xf numFmtId="0" fontId="25" fillId="0" borderId="0" xfId="0" applyFont="1" applyFill="1" applyBorder="1" applyAlignment="1">
      <alignment horizontal="center" vertical="top" wrapText="1"/>
    </xf>
    <xf numFmtId="0" fontId="25" fillId="0" borderId="0" xfId="0" applyFont="1" applyFill="1" applyBorder="1" applyAlignment="1">
      <alignment horizontal="right" vertical="top" wrapText="1"/>
    </xf>
    <xf numFmtId="0" fontId="17"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32" fillId="0" borderId="0" xfId="0" applyFont="1" applyFill="1" applyBorder="1" applyAlignment="1">
      <alignment wrapText="1"/>
    </xf>
    <xf numFmtId="4" fontId="9" fillId="0" borderId="0" xfId="0" applyNumberFormat="1" applyFont="1" applyAlignment="1">
      <alignment/>
    </xf>
    <xf numFmtId="4" fontId="9" fillId="3" borderId="0" xfId="0" applyNumberFormat="1" applyFont="1" applyFill="1" applyBorder="1" applyAlignment="1">
      <alignment/>
    </xf>
    <xf numFmtId="4" fontId="9" fillId="4" borderId="0" xfId="0" applyNumberFormat="1" applyFont="1" applyFill="1" applyAlignment="1">
      <alignment/>
    </xf>
    <xf numFmtId="43" fontId="16" fillId="0" borderId="0" xfId="0" applyNumberFormat="1" applyFont="1" applyAlignment="1">
      <alignment/>
    </xf>
    <xf numFmtId="3" fontId="29" fillId="0" borderId="1" xfId="0" applyNumberFormat="1" applyFont="1" applyFill="1" applyBorder="1" applyAlignment="1">
      <alignment horizontal="right" vertical="top" wrapText="1"/>
    </xf>
    <xf numFmtId="0" fontId="25" fillId="0" borderId="4" xfId="0" applyFont="1" applyFill="1" applyBorder="1" applyAlignment="1">
      <alignment horizontal="center" vertical="top" wrapText="1"/>
    </xf>
    <xf numFmtId="0" fontId="25" fillId="0" borderId="5" xfId="0" applyFont="1" applyFill="1" applyBorder="1" applyAlignment="1">
      <alignment horizontal="center" vertical="top" wrapText="1"/>
    </xf>
    <xf numFmtId="14" fontId="11" fillId="0" borderId="1" xfId="15" applyNumberFormat="1" applyFont="1" applyFill="1" applyBorder="1" applyAlignment="1">
      <alignment horizontal="center" vertical="top" wrapText="1"/>
    </xf>
    <xf numFmtId="177" fontId="0" fillId="0" borderId="0" xfId="0" applyNumberFormat="1" applyFont="1" applyFill="1" applyAlignment="1">
      <alignment wrapText="1"/>
    </xf>
    <xf numFmtId="0" fontId="17" fillId="0" borderId="0" xfId="0" applyFont="1" applyAlignment="1">
      <alignment horizontal="center"/>
    </xf>
    <xf numFmtId="0" fontId="19" fillId="0" borderId="0" xfId="22" applyFont="1" applyFill="1" applyBorder="1" applyAlignment="1">
      <alignment vertical="top" wrapText="1"/>
      <protection/>
    </xf>
    <xf numFmtId="0" fontId="19" fillId="0" borderId="0" xfId="22" applyFont="1" applyFill="1" applyBorder="1" applyAlignment="1">
      <alignment horizontal="center" vertical="top" wrapText="1"/>
      <protection/>
    </xf>
    <xf numFmtId="0" fontId="17" fillId="0" borderId="0" xfId="0" applyFont="1" applyFill="1" applyBorder="1" applyAlignment="1">
      <alignment/>
    </xf>
    <xf numFmtId="0" fontId="19" fillId="0" borderId="0" xfId="23" applyFont="1" applyFill="1" applyBorder="1" applyAlignment="1">
      <alignment vertical="top" wrapText="1"/>
      <protection/>
    </xf>
    <xf numFmtId="0" fontId="19" fillId="0" borderId="0" xfId="24" applyFont="1" applyFill="1" applyBorder="1" applyAlignment="1">
      <alignment horizontal="left" vertical="top" wrapText="1"/>
      <protection/>
    </xf>
    <xf numFmtId="189" fontId="19" fillId="0" borderId="0" xfId="24" applyNumberFormat="1" applyFont="1" applyFill="1" applyBorder="1" applyAlignment="1">
      <alignment wrapText="1"/>
      <protection/>
    </xf>
    <xf numFmtId="0" fontId="17" fillId="0" borderId="6" xfId="0" applyFont="1" applyBorder="1" applyAlignment="1">
      <alignment/>
    </xf>
    <xf numFmtId="0" fontId="17" fillId="0" borderId="0" xfId="0" applyFont="1" applyBorder="1" applyAlignment="1">
      <alignment/>
    </xf>
    <xf numFmtId="0" fontId="20" fillId="0" borderId="3" xfId="0" applyFont="1" applyBorder="1" applyAlignment="1">
      <alignment horizontal="center" vertical="center" wrapText="1"/>
    </xf>
    <xf numFmtId="14" fontId="20" fillId="0" borderId="7" xfId="0" applyNumberFormat="1" applyFont="1" applyFill="1" applyBorder="1" applyAlignment="1">
      <alignment horizontal="center" vertical="center"/>
    </xf>
    <xf numFmtId="14" fontId="20" fillId="0" borderId="7" xfId="0" applyNumberFormat="1" applyFont="1" applyBorder="1" applyAlignment="1">
      <alignment horizontal="center" vertical="center"/>
    </xf>
    <xf numFmtId="0" fontId="17" fillId="0" borderId="1" xfId="0" applyFont="1" applyBorder="1" applyAlignment="1">
      <alignment horizontal="center" wrapText="1"/>
    </xf>
    <xf numFmtId="0" fontId="17" fillId="0" borderId="7" xfId="0" applyFont="1" applyFill="1" applyBorder="1" applyAlignment="1">
      <alignment horizontal="center"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4" fontId="17" fillId="0" borderId="1" xfId="0" applyNumberFormat="1" applyFont="1" applyFill="1" applyBorder="1" applyAlignment="1">
      <alignment horizontal="right" vertical="center" wrapText="1"/>
    </xf>
    <xf numFmtId="4" fontId="17" fillId="0" borderId="1" xfId="0" applyNumberFormat="1" applyFont="1" applyBorder="1" applyAlignment="1">
      <alignment horizontal="right" vertical="center" wrapText="1"/>
    </xf>
    <xf numFmtId="0" fontId="34" fillId="0" borderId="0" xfId="0" applyFont="1" applyAlignment="1">
      <alignment/>
    </xf>
    <xf numFmtId="4" fontId="34" fillId="0" borderId="0" xfId="0" applyNumberFormat="1" applyFont="1" applyAlignment="1">
      <alignment/>
    </xf>
    <xf numFmtId="4" fontId="17" fillId="0" borderId="1" xfId="0" applyNumberFormat="1" applyFont="1" applyFill="1" applyBorder="1" applyAlignment="1">
      <alignment/>
    </xf>
    <xf numFmtId="4" fontId="17" fillId="0" borderId="1" xfId="0" applyNumberFormat="1" applyFont="1" applyBorder="1" applyAlignment="1">
      <alignment/>
    </xf>
    <xf numFmtId="4" fontId="19" fillId="0" borderId="1" xfId="27" applyNumberFormat="1" applyFont="1" applyFill="1" applyBorder="1" applyAlignment="1">
      <alignment horizontal="right" vertical="center" wrapText="1"/>
      <protection/>
    </xf>
    <xf numFmtId="4" fontId="19" fillId="2" borderId="1" xfId="27" applyNumberFormat="1" applyFont="1" applyBorder="1" applyAlignment="1">
      <alignment horizontal="right" vertical="center" wrapText="1"/>
      <protection/>
    </xf>
    <xf numFmtId="4" fontId="17" fillId="0" borderId="0" xfId="0" applyNumberFormat="1" applyFont="1" applyAlignment="1">
      <alignment/>
    </xf>
    <xf numFmtId="177" fontId="19" fillId="0" borderId="1" xfId="27" applyNumberFormat="1" applyFont="1" applyFill="1" applyBorder="1" applyAlignment="1">
      <alignment horizontal="right" vertical="center" wrapText="1"/>
      <protection/>
    </xf>
    <xf numFmtId="177" fontId="19" fillId="2" borderId="1" xfId="27" applyNumberFormat="1" applyFont="1" applyBorder="1" applyAlignment="1">
      <alignment horizontal="right" vertical="center" wrapText="1"/>
      <protection/>
    </xf>
    <xf numFmtId="0" fontId="19" fillId="0" borderId="0" xfId="28" applyFont="1" applyFill="1" applyAlignment="1">
      <alignment vertical="center" wrapText="1"/>
      <protection/>
    </xf>
    <xf numFmtId="0" fontId="17" fillId="0" borderId="0" xfId="0" applyFont="1" applyFill="1" applyAlignment="1">
      <alignment wrapText="1"/>
    </xf>
    <xf numFmtId="0" fontId="19" fillId="0" borderId="0" xfId="30" applyFont="1" applyFill="1" applyAlignment="1">
      <alignment wrapText="1"/>
      <protection/>
    </xf>
    <xf numFmtId="0" fontId="17" fillId="0" borderId="0" xfId="0" applyFont="1" applyFill="1" applyAlignment="1">
      <alignment/>
    </xf>
    <xf numFmtId="0" fontId="17" fillId="0" borderId="0" xfId="0" applyFont="1" applyAlignment="1">
      <alignment/>
    </xf>
    <xf numFmtId="0" fontId="19" fillId="0" borderId="0" xfId="28" applyFont="1" applyFill="1" applyAlignment="1">
      <alignment horizontal="left" vertical="center" wrapText="1"/>
      <protection/>
    </xf>
    <xf numFmtId="0" fontId="19" fillId="0" borderId="0" xfId="30" applyFont="1" applyFill="1" applyAlignment="1">
      <alignment horizontal="left" wrapText="1"/>
      <protection/>
    </xf>
    <xf numFmtId="0" fontId="17" fillId="0" borderId="0" xfId="0" applyFont="1" applyFill="1" applyAlignment="1">
      <alignment/>
    </xf>
    <xf numFmtId="0" fontId="17" fillId="0" borderId="0" xfId="0" applyFont="1" applyFill="1" applyAlignment="1">
      <alignment horizontal="center"/>
    </xf>
    <xf numFmtId="4" fontId="34" fillId="0" borderId="0" xfId="0" applyNumberFormat="1" applyFont="1" applyFill="1" applyAlignment="1">
      <alignment/>
    </xf>
    <xf numFmtId="4" fontId="34" fillId="0" borderId="0" xfId="27" applyNumberFormat="1" applyFont="1" applyFill="1" applyBorder="1" applyAlignment="1">
      <alignment horizontal="right" vertical="center" wrapText="1"/>
      <protection/>
    </xf>
    <xf numFmtId="0" fontId="7" fillId="0" borderId="0" xfId="0" applyFont="1" applyBorder="1" applyAlignment="1">
      <alignment/>
    </xf>
    <xf numFmtId="0" fontId="25" fillId="0" borderId="5" xfId="0" applyFont="1" applyFill="1" applyBorder="1" applyAlignment="1">
      <alignment horizontal="left" vertical="top" wrapText="1"/>
    </xf>
    <xf numFmtId="0" fontId="25" fillId="0" borderId="4" xfId="0" applyFont="1" applyFill="1" applyBorder="1" applyAlignment="1">
      <alignment horizontal="left" vertical="top" wrapText="1"/>
    </xf>
    <xf numFmtId="14" fontId="32" fillId="0" borderId="0" xfId="0" applyNumberFormat="1" applyFont="1" applyFill="1" applyAlignment="1">
      <alignment wrapText="1"/>
    </xf>
    <xf numFmtId="14" fontId="0" fillId="0" borderId="0" xfId="0" applyNumberFormat="1" applyFont="1" applyFill="1" applyAlignment="1">
      <alignment wrapText="1"/>
    </xf>
    <xf numFmtId="0" fontId="25" fillId="0" borderId="4" xfId="0" applyFont="1" applyFill="1" applyBorder="1" applyAlignment="1">
      <alignment horizontal="right" vertical="top" wrapText="1"/>
    </xf>
    <xf numFmtId="0" fontId="25" fillId="0" borderId="5" xfId="0" applyFont="1" applyFill="1" applyBorder="1" applyAlignment="1">
      <alignment horizontal="right" vertical="top" wrapText="1"/>
    </xf>
    <xf numFmtId="0" fontId="31" fillId="0" borderId="0" xfId="0" applyFont="1" applyFill="1" applyBorder="1" applyAlignment="1">
      <alignment horizontal="left" vertical="top" wrapText="1"/>
    </xf>
    <xf numFmtId="177" fontId="25" fillId="0" borderId="4" xfId="0" applyNumberFormat="1" applyFont="1" applyFill="1" applyBorder="1" applyAlignment="1">
      <alignment horizontal="right" vertical="top" wrapText="1"/>
    </xf>
    <xf numFmtId="177" fontId="25" fillId="0" borderId="5" xfId="0" applyNumberFormat="1" applyFont="1" applyFill="1" applyBorder="1" applyAlignment="1">
      <alignment horizontal="right" vertical="top" wrapText="1"/>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186" fontId="35" fillId="0" borderId="4" xfId="17" applyNumberFormat="1" applyFont="1" applyFill="1" applyBorder="1" applyAlignment="1">
      <alignment horizontal="right" vertical="top" wrapText="1"/>
    </xf>
    <xf numFmtId="186" fontId="35" fillId="0" borderId="5" xfId="17" applyNumberFormat="1" applyFont="1" applyFill="1" applyBorder="1" applyAlignment="1">
      <alignment horizontal="right" vertical="top" wrapText="1"/>
    </xf>
    <xf numFmtId="0" fontId="31" fillId="0" borderId="1" xfId="0" applyFont="1" applyFill="1" applyBorder="1" applyAlignment="1">
      <alignment horizontal="center" vertical="top" wrapText="1"/>
    </xf>
    <xf numFmtId="186" fontId="11" fillId="0" borderId="4" xfId="17" applyNumberFormat="1" applyFont="1" applyFill="1" applyBorder="1" applyAlignment="1">
      <alignment horizontal="right" vertical="top" wrapText="1"/>
    </xf>
    <xf numFmtId="186" fontId="11" fillId="0" borderId="5" xfId="17" applyNumberFormat="1" applyFont="1" applyFill="1" applyBorder="1" applyAlignment="1">
      <alignment horizontal="right" vertical="top" wrapText="1"/>
    </xf>
    <xf numFmtId="0" fontId="27" fillId="0" borderId="0" xfId="22" applyFont="1" applyFill="1" applyBorder="1" applyAlignment="1">
      <alignment horizontal="center" vertical="center"/>
      <protection/>
    </xf>
    <xf numFmtId="0" fontId="25" fillId="0" borderId="0" xfId="0" applyFont="1" applyFill="1" applyAlignment="1">
      <alignment horizontal="center"/>
    </xf>
    <xf numFmtId="0" fontId="26" fillId="0" borderId="0" xfId="0" applyFont="1" applyAlignment="1">
      <alignment horizontal="center"/>
    </xf>
    <xf numFmtId="0" fontId="25" fillId="0" borderId="0" xfId="0" applyFont="1" applyAlignment="1">
      <alignment horizontal="center"/>
    </xf>
    <xf numFmtId="177" fontId="35" fillId="0" borderId="4" xfId="0" applyNumberFormat="1" applyFont="1" applyFill="1" applyBorder="1" applyAlignment="1">
      <alignment horizontal="right" vertical="top" wrapText="1"/>
    </xf>
    <xf numFmtId="177" fontId="35" fillId="0" borderId="5" xfId="0" applyNumberFormat="1" applyFont="1" applyFill="1" applyBorder="1" applyAlignment="1">
      <alignment horizontal="right" vertical="top" wrapText="1"/>
    </xf>
    <xf numFmtId="0" fontId="25" fillId="0" borderId="4" xfId="0" applyFont="1" applyFill="1" applyBorder="1" applyAlignment="1">
      <alignment horizontal="center" vertical="top" wrapText="1"/>
    </xf>
    <xf numFmtId="0" fontId="25" fillId="0" borderId="5" xfId="0" applyFont="1" applyFill="1" applyBorder="1" applyAlignment="1">
      <alignment horizontal="center" vertical="top" wrapText="1"/>
    </xf>
    <xf numFmtId="0" fontId="31" fillId="0" borderId="4" xfId="0" applyFont="1" applyFill="1" applyBorder="1" applyAlignment="1">
      <alignment horizontal="center" vertical="top" wrapText="1"/>
    </xf>
    <xf numFmtId="0" fontId="31" fillId="0" borderId="5" xfId="0" applyFont="1" applyFill="1" applyBorder="1" applyAlignment="1">
      <alignment horizontal="center" vertical="top" wrapText="1"/>
    </xf>
    <xf numFmtId="186" fontId="25" fillId="0" borderId="4" xfId="0" applyNumberFormat="1" applyFont="1" applyFill="1" applyBorder="1" applyAlignment="1">
      <alignment horizontal="right" vertical="top" wrapText="1"/>
    </xf>
    <xf numFmtId="0" fontId="31" fillId="0" borderId="4" xfId="0" applyFont="1" applyFill="1" applyBorder="1" applyAlignment="1">
      <alignment horizontal="left" vertical="top" wrapText="1"/>
    </xf>
    <xf numFmtId="0" fontId="31" fillId="0" borderId="5" xfId="0" applyFont="1" applyFill="1" applyBorder="1" applyAlignment="1">
      <alignment horizontal="left" vertical="top" wrapText="1"/>
    </xf>
    <xf numFmtId="177" fontId="17" fillId="0" borderId="4" xfId="0" applyNumberFormat="1" applyFont="1" applyFill="1" applyBorder="1" applyAlignment="1">
      <alignment horizontal="right" vertical="top" wrapText="1"/>
    </xf>
    <xf numFmtId="0" fontId="17" fillId="0" borderId="5" xfId="0" applyFont="1" applyFill="1" applyBorder="1" applyAlignment="1">
      <alignment horizontal="right" vertical="top" wrapText="1"/>
    </xf>
    <xf numFmtId="0" fontId="17" fillId="0" borderId="8" xfId="0" applyFont="1" applyFill="1" applyBorder="1" applyAlignment="1">
      <alignment horizontal="center" vertical="top" wrapText="1"/>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4" fillId="0" borderId="0" xfId="0" applyFont="1" applyFill="1" applyAlignment="1">
      <alignment horizontal="center" wrapText="1"/>
    </xf>
    <xf numFmtId="177" fontId="31" fillId="0" borderId="4" xfId="0" applyNumberFormat="1" applyFont="1" applyFill="1" applyBorder="1" applyAlignment="1">
      <alignment horizontal="right" vertical="top" wrapText="1"/>
    </xf>
    <xf numFmtId="177" fontId="31" fillId="0" borderId="5" xfId="0" applyNumberFormat="1" applyFont="1" applyFill="1" applyBorder="1" applyAlignment="1">
      <alignment horizontal="right" vertical="top" wrapText="1"/>
    </xf>
    <xf numFmtId="0" fontId="25" fillId="0" borderId="1" xfId="0" applyFont="1" applyFill="1" applyBorder="1" applyAlignment="1">
      <alignment horizontal="center" vertical="top" wrapText="1"/>
    </xf>
    <xf numFmtId="182" fontId="25" fillId="0" borderId="4" xfId="0" applyNumberFormat="1" applyFont="1" applyFill="1" applyBorder="1" applyAlignment="1">
      <alignment horizontal="right" vertical="top" wrapText="1"/>
    </xf>
    <xf numFmtId="0" fontId="25" fillId="0" borderId="1" xfId="0" applyFont="1" applyFill="1" applyBorder="1" applyAlignment="1">
      <alignment horizontal="left" vertical="top" wrapText="1"/>
    </xf>
    <xf numFmtId="177" fontId="31" fillId="0" borderId="4" xfId="0" applyNumberFormat="1" applyFont="1" applyFill="1" applyBorder="1" applyAlignment="1">
      <alignment horizontal="center" vertical="top" wrapText="1"/>
    </xf>
    <xf numFmtId="177" fontId="31" fillId="0" borderId="5" xfId="0" applyNumberFormat="1" applyFont="1" applyFill="1" applyBorder="1" applyAlignment="1">
      <alignment horizontal="center" vertical="top" wrapText="1"/>
    </xf>
    <xf numFmtId="0" fontId="20" fillId="0" borderId="0" xfId="0" applyFont="1" applyFill="1" applyAlignment="1">
      <alignment horizontal="center" vertical="top" wrapText="1"/>
    </xf>
    <xf numFmtId="0" fontId="25" fillId="0" borderId="0" xfId="0" applyFont="1" applyFill="1" applyAlignment="1">
      <alignment horizontal="center" vertical="top" wrapText="1"/>
    </xf>
    <xf numFmtId="0" fontId="25" fillId="0" borderId="6" xfId="0" applyFont="1" applyFill="1" applyBorder="1" applyAlignment="1">
      <alignment horizontal="center"/>
    </xf>
    <xf numFmtId="14" fontId="31" fillId="0" borderId="1" xfId="0" applyNumberFormat="1" applyFont="1" applyFill="1" applyBorder="1" applyAlignment="1">
      <alignment horizontal="center" wrapText="1"/>
    </xf>
    <xf numFmtId="14" fontId="25" fillId="0" borderId="1" xfId="0" applyNumberFormat="1" applyFont="1" applyFill="1" applyBorder="1" applyAlignment="1">
      <alignment horizontal="center" wrapText="1"/>
    </xf>
    <xf numFmtId="0" fontId="7" fillId="0" borderId="1" xfId="0" applyFont="1" applyBorder="1" applyAlignment="1">
      <alignment horizontal="left" vertical="top"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25" fillId="0" borderId="0" xfId="0" applyFont="1" applyFill="1" applyBorder="1" applyAlignment="1">
      <alignment horizontal="center" vertical="center"/>
    </xf>
    <xf numFmtId="0" fontId="28" fillId="0" borderId="0" xfId="22" applyFont="1" applyFill="1" applyBorder="1" applyAlignment="1">
      <alignment horizontal="center" vertical="center"/>
      <protection/>
    </xf>
    <xf numFmtId="0" fontId="26" fillId="0" borderId="0" xfId="0" applyFont="1" applyFill="1" applyAlignment="1">
      <alignment horizontal="center"/>
    </xf>
    <xf numFmtId="49" fontId="7" fillId="0" borderId="0" xfId="0" applyNumberFormat="1" applyFont="1" applyFill="1" applyAlignment="1">
      <alignment horizontal="center"/>
    </xf>
    <xf numFmtId="0" fontId="17" fillId="0" borderId="0" xfId="0" applyFont="1" applyAlignment="1">
      <alignment horizontal="left"/>
    </xf>
    <xf numFmtId="0" fontId="20" fillId="0" borderId="0" xfId="0" applyFont="1" applyAlignment="1">
      <alignment horizontal="center"/>
    </xf>
    <xf numFmtId="0" fontId="17" fillId="0" borderId="0" xfId="0" applyFont="1" applyAlignment="1">
      <alignment horizontal="center"/>
    </xf>
    <xf numFmtId="0" fontId="18" fillId="0" borderId="0" xfId="22" applyFont="1" applyFill="1" applyBorder="1" applyAlignment="1">
      <alignment horizontal="center" vertical="center" wrapText="1"/>
      <protection/>
    </xf>
    <xf numFmtId="0" fontId="17" fillId="0" borderId="0" xfId="0" applyFont="1" applyFill="1" applyBorder="1" applyAlignment="1">
      <alignment horizontal="center" vertical="center"/>
    </xf>
    <xf numFmtId="0" fontId="19" fillId="0" borderId="0" xfId="22" applyFont="1" applyFill="1" applyBorder="1" applyAlignment="1">
      <alignment horizontal="center" vertical="center" wrapText="1"/>
      <protection/>
    </xf>
    <xf numFmtId="0" fontId="19" fillId="0" borderId="8" xfId="29" applyFont="1" applyFill="1" applyBorder="1" applyAlignment="1">
      <alignment horizontal="center" vertical="center"/>
      <protection/>
    </xf>
    <xf numFmtId="188" fontId="18" fillId="0" borderId="0" xfId="24" applyNumberFormat="1" applyFont="1" applyFill="1" applyBorder="1" applyAlignment="1">
      <alignment horizontal="left"/>
      <protection/>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17" fillId="0" borderId="1" xfId="0" applyFont="1" applyBorder="1" applyAlignment="1">
      <alignment horizontal="center" vertical="top" wrapText="1"/>
    </xf>
    <xf numFmtId="0" fontId="20" fillId="0" borderId="1" xfId="0" applyFont="1" applyBorder="1" applyAlignment="1">
      <alignment horizontal="left" vertical="center" wrapText="1"/>
    </xf>
    <xf numFmtId="0" fontId="17" fillId="0" borderId="1" xfId="0" applyFont="1" applyBorder="1" applyAlignment="1">
      <alignment horizontal="left" vertical="center" wrapText="1"/>
    </xf>
    <xf numFmtId="0" fontId="33" fillId="0" borderId="1" xfId="0" applyFont="1" applyBorder="1" applyAlignment="1">
      <alignment horizontal="left" vertical="center" wrapText="1" indent="1"/>
    </xf>
    <xf numFmtId="1" fontId="25" fillId="0" borderId="4" xfId="0" applyNumberFormat="1" applyFont="1" applyFill="1" applyBorder="1" applyAlignment="1">
      <alignment horizontal="right" vertical="top" wrapText="1"/>
    </xf>
    <xf numFmtId="1" fontId="25" fillId="0" borderId="5" xfId="0" applyNumberFormat="1" applyFont="1" applyFill="1" applyBorder="1" applyAlignment="1">
      <alignment horizontal="right" vertical="top" wrapText="1"/>
    </xf>
  </cellXfs>
  <cellStyles count="17">
    <cellStyle name="Normal" xfId="0"/>
    <cellStyle name="Comma" xfId="15"/>
    <cellStyle name="Comma [0]" xfId="16"/>
    <cellStyle name="Currency" xfId="17"/>
    <cellStyle name="Currency [0]" xfId="18"/>
    <cellStyle name="Followed Hyperlink" xfId="19"/>
    <cellStyle name="Hyperlink" xfId="20"/>
    <cellStyle name="Percent" xfId="21"/>
    <cellStyle name="S0" xfId="22"/>
    <cellStyle name="S1" xfId="23"/>
    <cellStyle name="S2" xfId="24"/>
    <cellStyle name="S3" xfId="25"/>
    <cellStyle name="S4" xfId="26"/>
    <cellStyle name="S5" xfId="27"/>
    <cellStyle name="S6" xfId="28"/>
    <cellStyle name="S7" xfId="29"/>
    <cellStyle name="S8"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8"/>
  <sheetViews>
    <sheetView workbookViewId="0" topLeftCell="A40">
      <selection activeCell="E51" sqref="E51"/>
    </sheetView>
  </sheetViews>
  <sheetFormatPr defaultColWidth="9.140625" defaultRowHeight="12.75"/>
  <cols>
    <col min="1" max="1" width="55.7109375" style="4" customWidth="1"/>
    <col min="2" max="2" width="7.00390625" style="4" customWidth="1"/>
    <col min="3" max="3" width="14.8515625" style="8" customWidth="1"/>
    <col min="4" max="4" width="16.28125" style="4" customWidth="1"/>
    <col min="5" max="5" width="12.140625" style="0" bestFit="1" customWidth="1"/>
    <col min="6" max="6" width="12.7109375" style="0" bestFit="1" customWidth="1"/>
    <col min="8" max="8" width="12.7109375" style="0" bestFit="1" customWidth="1"/>
  </cols>
  <sheetData>
    <row r="1" spans="1:4" ht="14.25">
      <c r="A1" s="164" t="s">
        <v>98</v>
      </c>
      <c r="B1" s="164"/>
      <c r="C1" s="164"/>
      <c r="D1" s="164"/>
    </row>
    <row r="2" spans="1:4" ht="14.25">
      <c r="A2" s="164" t="s">
        <v>99</v>
      </c>
      <c r="B2" s="164"/>
      <c r="C2" s="164"/>
      <c r="D2" s="164"/>
    </row>
    <row r="3" spans="1:4" ht="15">
      <c r="A3" s="163" t="s">
        <v>222</v>
      </c>
      <c r="B3" s="163"/>
      <c r="C3" s="163"/>
      <c r="D3" s="163"/>
    </row>
    <row r="4" spans="1:4" ht="13.5" customHeight="1">
      <c r="A4" s="162" t="s">
        <v>103</v>
      </c>
      <c r="B4" s="162"/>
      <c r="C4" s="162"/>
      <c r="D4" s="162"/>
    </row>
    <row r="5" spans="1:4" ht="13.5" customHeight="1">
      <c r="A5" s="165" t="s">
        <v>134</v>
      </c>
      <c r="B5" s="165"/>
      <c r="C5" s="165"/>
      <c r="D5" s="165"/>
    </row>
    <row r="6" spans="1:4" ht="15">
      <c r="A6" s="165" t="s">
        <v>104</v>
      </c>
      <c r="B6" s="165"/>
      <c r="C6" s="165"/>
      <c r="D6" s="165"/>
    </row>
    <row r="7" spans="1:4" ht="15">
      <c r="A7" s="165" t="s">
        <v>135</v>
      </c>
      <c r="B7" s="165"/>
      <c r="C7" s="165"/>
      <c r="D7" s="165"/>
    </row>
    <row r="8" spans="1:4" ht="15">
      <c r="A8" s="165" t="s">
        <v>136</v>
      </c>
      <c r="B8" s="165"/>
      <c r="C8" s="165"/>
      <c r="D8" s="165"/>
    </row>
    <row r="9" spans="2:4" ht="12.75">
      <c r="B9" s="23"/>
      <c r="D9" s="5" t="s">
        <v>100</v>
      </c>
    </row>
    <row r="10" spans="1:4" ht="25.5">
      <c r="A10" s="66" t="s">
        <v>18</v>
      </c>
      <c r="B10" s="66" t="s">
        <v>102</v>
      </c>
      <c r="C10" s="104">
        <v>38990</v>
      </c>
      <c r="D10" s="104">
        <v>38625</v>
      </c>
    </row>
    <row r="11" spans="1:4" ht="12.75">
      <c r="A11" s="41">
        <v>1</v>
      </c>
      <c r="B11" s="41">
        <v>2</v>
      </c>
      <c r="C11" s="42">
        <v>3</v>
      </c>
      <c r="D11" s="41">
        <v>4</v>
      </c>
    </row>
    <row r="12" spans="1:4" ht="12.75">
      <c r="A12" s="67" t="s">
        <v>19</v>
      </c>
      <c r="B12" s="41">
        <v>10</v>
      </c>
      <c r="C12" s="76">
        <v>599190.30008</v>
      </c>
      <c r="D12" s="76">
        <v>95162.26948</v>
      </c>
    </row>
    <row r="13" spans="1:8" ht="12.75">
      <c r="A13" s="67" t="s">
        <v>20</v>
      </c>
      <c r="B13" s="41">
        <v>20</v>
      </c>
      <c r="C13" s="76">
        <v>607121.39837</v>
      </c>
      <c r="D13" s="76">
        <v>85679.69467</v>
      </c>
      <c r="E13" s="61"/>
      <c r="H13" s="43"/>
    </row>
    <row r="14" spans="1:4" ht="12.75">
      <c r="A14" s="67" t="s">
        <v>21</v>
      </c>
      <c r="B14" s="41">
        <v>30</v>
      </c>
      <c r="C14" s="76">
        <f>C12-C13</f>
        <v>-7931.098289999994</v>
      </c>
      <c r="D14" s="76">
        <f>D12-D13</f>
        <v>9482.574810000006</v>
      </c>
    </row>
    <row r="15" spans="1:4" ht="25.5">
      <c r="A15" s="67" t="s">
        <v>46</v>
      </c>
      <c r="B15" s="41">
        <v>40</v>
      </c>
      <c r="C15" s="101">
        <v>0</v>
      </c>
      <c r="D15" s="101">
        <v>0</v>
      </c>
    </row>
    <row r="16" spans="1:4" ht="25.5">
      <c r="A16" s="67" t="s">
        <v>45</v>
      </c>
      <c r="B16" s="41">
        <v>50</v>
      </c>
      <c r="C16" s="101">
        <v>0</v>
      </c>
      <c r="D16" s="101">
        <v>0</v>
      </c>
    </row>
    <row r="17" spans="1:4" ht="25.5">
      <c r="A17" s="67" t="s">
        <v>200</v>
      </c>
      <c r="B17" s="41">
        <v>60</v>
      </c>
      <c r="C17" s="101">
        <v>0</v>
      </c>
      <c r="D17" s="101">
        <v>0</v>
      </c>
    </row>
    <row r="18" spans="1:4" ht="12.75">
      <c r="A18" s="67" t="s">
        <v>22</v>
      </c>
      <c r="B18" s="41">
        <v>70</v>
      </c>
      <c r="C18" s="101">
        <v>0</v>
      </c>
      <c r="D18" s="101">
        <v>0</v>
      </c>
    </row>
    <row r="19" spans="1:4" ht="12.75">
      <c r="A19" s="67" t="s">
        <v>23</v>
      </c>
      <c r="B19" s="41">
        <v>80</v>
      </c>
      <c r="C19" s="101">
        <v>0</v>
      </c>
      <c r="D19" s="101">
        <v>0</v>
      </c>
    </row>
    <row r="20" spans="1:4" ht="12.75">
      <c r="A20" s="67" t="s">
        <v>47</v>
      </c>
      <c r="B20" s="41">
        <v>90</v>
      </c>
      <c r="C20" s="101">
        <v>0</v>
      </c>
      <c r="D20" s="101">
        <v>0</v>
      </c>
    </row>
    <row r="21" spans="1:5" ht="12.75">
      <c r="A21" s="67" t="s">
        <v>48</v>
      </c>
      <c r="B21" s="41">
        <v>100</v>
      </c>
      <c r="C21" s="76">
        <f>2948021.43/1000</f>
        <v>2948.0214300000002</v>
      </c>
      <c r="D21" s="76">
        <f>94798.5/1000</f>
        <v>94.7985</v>
      </c>
      <c r="E21" s="44"/>
    </row>
    <row r="22" spans="1:4" ht="12.75">
      <c r="A22" s="67" t="s">
        <v>24</v>
      </c>
      <c r="B22" s="41">
        <v>110</v>
      </c>
      <c r="C22" s="76">
        <f>1616990.04/1000</f>
        <v>1616.9900400000001</v>
      </c>
      <c r="D22" s="76">
        <v>524.06183</v>
      </c>
    </row>
    <row r="23" spans="1:4" ht="12.75">
      <c r="A23" s="67" t="s">
        <v>49</v>
      </c>
      <c r="B23" s="41">
        <v>120</v>
      </c>
      <c r="C23" s="101">
        <v>0</v>
      </c>
      <c r="D23" s="101">
        <v>0</v>
      </c>
    </row>
    <row r="24" spans="1:4" ht="12.75">
      <c r="A24" s="67" t="s">
        <v>50</v>
      </c>
      <c r="B24" s="41">
        <v>130</v>
      </c>
      <c r="C24" s="101">
        <v>0</v>
      </c>
      <c r="D24" s="101">
        <v>0</v>
      </c>
    </row>
    <row r="25" spans="1:6" ht="25.5">
      <c r="A25" s="67" t="s">
        <v>91</v>
      </c>
      <c r="B25" s="41">
        <v>140</v>
      </c>
      <c r="C25" s="76">
        <f>12123458.96/1000</f>
        <v>12123.458960000002</v>
      </c>
      <c r="D25" s="76">
        <v>6676.20622</v>
      </c>
      <c r="F25" s="3"/>
    </row>
    <row r="26" spans="1:4" ht="12.75">
      <c r="A26" s="67" t="s">
        <v>25</v>
      </c>
      <c r="B26" s="41"/>
      <c r="C26" s="76"/>
      <c r="D26" s="76"/>
    </row>
    <row r="27" spans="1:5" ht="12.75">
      <c r="A27" s="67" t="s">
        <v>4</v>
      </c>
      <c r="B27" s="41" t="s">
        <v>26</v>
      </c>
      <c r="C27" s="76">
        <f>C25-C28</f>
        <v>12580.423590000002</v>
      </c>
      <c r="D27" s="76">
        <v>6792.33342</v>
      </c>
      <c r="E27" s="45"/>
    </row>
    <row r="28" spans="1:5" ht="12.75">
      <c r="A28" s="67" t="s">
        <v>5</v>
      </c>
      <c r="B28" s="41" t="s">
        <v>27</v>
      </c>
      <c r="C28" s="76">
        <f>-456964.63/1000</f>
        <v>-456.96463</v>
      </c>
      <c r="D28" s="76">
        <f>-116127.2/1000</f>
        <v>-116.1272</v>
      </c>
      <c r="E28" s="45"/>
    </row>
    <row r="29" spans="1:4" ht="12.75">
      <c r="A29" s="68" t="s">
        <v>28</v>
      </c>
      <c r="B29" s="41" t="s">
        <v>29</v>
      </c>
      <c r="C29" s="101">
        <v>0</v>
      </c>
      <c r="D29" s="101">
        <v>0</v>
      </c>
    </row>
    <row r="30" spans="1:5" ht="25.5">
      <c r="A30" s="67" t="s">
        <v>101</v>
      </c>
      <c r="B30" s="41" t="s">
        <v>30</v>
      </c>
      <c r="C30" s="76">
        <f>C33</f>
        <v>-12.83089</v>
      </c>
      <c r="D30" s="101">
        <v>0</v>
      </c>
      <c r="E30" s="45"/>
    </row>
    <row r="31" spans="1:4" ht="12.75">
      <c r="A31" s="67" t="s">
        <v>25</v>
      </c>
      <c r="B31" s="41"/>
      <c r="C31" s="76"/>
      <c r="D31" s="76"/>
    </row>
    <row r="32" spans="1:4" ht="12.75">
      <c r="A32" s="67" t="s">
        <v>4</v>
      </c>
      <c r="B32" s="41" t="s">
        <v>31</v>
      </c>
      <c r="C32" s="101">
        <v>0</v>
      </c>
      <c r="D32" s="101">
        <v>0</v>
      </c>
    </row>
    <row r="33" spans="1:5" ht="12.75">
      <c r="A33" s="67" t="s">
        <v>5</v>
      </c>
      <c r="B33" s="41" t="s">
        <v>32</v>
      </c>
      <c r="C33" s="76">
        <f>-12830.89/1000</f>
        <v>-12.83089</v>
      </c>
      <c r="D33" s="101">
        <v>0</v>
      </c>
      <c r="E33" s="45"/>
    </row>
    <row r="34" spans="1:4" ht="12.75">
      <c r="A34" s="67" t="s">
        <v>33</v>
      </c>
      <c r="B34" s="41" t="s">
        <v>34</v>
      </c>
      <c r="C34" s="101">
        <v>0</v>
      </c>
      <c r="D34" s="101">
        <v>0</v>
      </c>
    </row>
    <row r="35" spans="1:4" ht="12.75">
      <c r="A35" s="67" t="s">
        <v>7</v>
      </c>
      <c r="B35" s="41" t="s">
        <v>35</v>
      </c>
      <c r="C35" s="101">
        <v>0</v>
      </c>
      <c r="D35" s="101">
        <v>0</v>
      </c>
    </row>
    <row r="36" spans="1:4" ht="29.25" customHeight="1">
      <c r="A36" s="67" t="s">
        <v>51</v>
      </c>
      <c r="B36" s="41" t="s">
        <v>36</v>
      </c>
      <c r="C36" s="101">
        <v>0</v>
      </c>
      <c r="D36" s="101">
        <v>0</v>
      </c>
    </row>
    <row r="37" spans="1:4" ht="38.25">
      <c r="A37" s="67" t="s">
        <v>52</v>
      </c>
      <c r="B37" s="42" t="s">
        <v>37</v>
      </c>
      <c r="C37" s="76">
        <f>4374404.97/1000</f>
        <v>4374.40497</v>
      </c>
      <c r="D37" s="76">
        <v>1354.64753</v>
      </c>
    </row>
    <row r="38" spans="1:4" ht="12.75">
      <c r="A38" s="67" t="s">
        <v>38</v>
      </c>
      <c r="B38" s="41" t="s">
        <v>39</v>
      </c>
      <c r="C38" s="76">
        <f>802899.3/1000</f>
        <v>802.8993</v>
      </c>
      <c r="D38" s="76">
        <v>236.60564</v>
      </c>
    </row>
    <row r="39" spans="1:4" ht="12.75">
      <c r="A39" s="67" t="s">
        <v>40</v>
      </c>
      <c r="B39" s="41" t="s">
        <v>41</v>
      </c>
      <c r="C39" s="76"/>
      <c r="D39" s="76"/>
    </row>
    <row r="40" spans="1:4" ht="12.75">
      <c r="A40" s="67" t="s">
        <v>42</v>
      </c>
      <c r="B40" s="41" t="s">
        <v>43</v>
      </c>
      <c r="C40" s="76"/>
      <c r="D40" s="76"/>
    </row>
    <row r="41" spans="1:4" ht="25.5">
      <c r="A41" s="67" t="s">
        <v>53</v>
      </c>
      <c r="B41" s="41" t="s">
        <v>44</v>
      </c>
      <c r="C41" s="76">
        <f>191040335.94/1000</f>
        <v>191040.33594</v>
      </c>
      <c r="D41" s="76">
        <v>37690.16531</v>
      </c>
    </row>
    <row r="42" spans="1:4" ht="27" customHeight="1">
      <c r="A42" s="67" t="s">
        <v>54</v>
      </c>
      <c r="B42" s="42">
        <v>210</v>
      </c>
      <c r="C42" s="76">
        <f>102175234.06/1000</f>
        <v>102175.23406</v>
      </c>
      <c r="D42" s="76">
        <v>102023.75404</v>
      </c>
    </row>
    <row r="43" spans="1:6" ht="51">
      <c r="A43" s="67" t="s">
        <v>55</v>
      </c>
      <c r="B43" s="41">
        <v>200</v>
      </c>
      <c r="C43" s="76">
        <f>C14+C17+C20+C21+C22+C23+C24+C25+C30+C36+C39+C41-C37-C42</f>
        <v>93235.23816</v>
      </c>
      <c r="D43" s="76">
        <v>-48910.59491</v>
      </c>
      <c r="E43" s="45"/>
      <c r="F43" s="45"/>
    </row>
    <row r="44" ht="25.5" customHeight="1">
      <c r="F44" s="75"/>
    </row>
    <row r="45" spans="1:4" ht="15">
      <c r="A45" s="65" t="s">
        <v>223</v>
      </c>
      <c r="B45" s="65" t="s">
        <v>214</v>
      </c>
      <c r="C45" s="65"/>
      <c r="D45" s="65" t="s">
        <v>224</v>
      </c>
    </row>
    <row r="46" spans="1:4" ht="15">
      <c r="A46" s="62"/>
      <c r="B46" s="62"/>
      <c r="C46" s="63"/>
      <c r="D46" s="62"/>
    </row>
    <row r="47" spans="1:4" ht="15">
      <c r="A47" s="62" t="s">
        <v>183</v>
      </c>
      <c r="B47" s="62"/>
      <c r="C47" s="63"/>
      <c r="D47" s="62"/>
    </row>
    <row r="48" spans="1:4" ht="15">
      <c r="A48" s="62" t="s">
        <v>215</v>
      </c>
      <c r="B48" s="62" t="s">
        <v>216</v>
      </c>
      <c r="C48" s="63"/>
      <c r="D48" s="64" t="s">
        <v>206</v>
      </c>
    </row>
    <row r="50" ht="12.75">
      <c r="D50" s="6"/>
    </row>
    <row r="53" spans="1:3" ht="12.75">
      <c r="A53" s="12"/>
      <c r="B53" s="12"/>
      <c r="C53" s="26"/>
    </row>
    <row r="54" spans="1:3" ht="12.75">
      <c r="A54" s="12"/>
      <c r="B54" s="12"/>
      <c r="C54" s="26"/>
    </row>
    <row r="55" spans="1:3" ht="12.75">
      <c r="A55" s="12"/>
      <c r="B55" s="12"/>
      <c r="C55" s="26"/>
    </row>
    <row r="56" spans="1:3" ht="12.75">
      <c r="A56" s="12"/>
      <c r="B56" s="12"/>
      <c r="C56" s="26"/>
    </row>
    <row r="57" spans="1:3" ht="12.75">
      <c r="A57" s="12"/>
      <c r="B57" s="12"/>
      <c r="C57" s="26"/>
    </row>
    <row r="58" spans="1:3" ht="12.75">
      <c r="A58" s="12"/>
      <c r="B58" s="12"/>
      <c r="C58" s="26"/>
    </row>
  </sheetData>
  <mergeCells count="8">
    <mergeCell ref="A5:D5"/>
    <mergeCell ref="A6:D6"/>
    <mergeCell ref="A7:D7"/>
    <mergeCell ref="A8:D8"/>
    <mergeCell ref="A4:D4"/>
    <mergeCell ref="A3:D3"/>
    <mergeCell ref="A2:D2"/>
    <mergeCell ref="A1:D1"/>
  </mergeCells>
  <printOptions/>
  <pageMargins left="1.1811023622047245" right="0.6299212598425197" top="0.5511811023622047" bottom="0.5905511811023623" header="0.2362204724409449" footer="0.1968503937007874"/>
  <pageSetup horizontalDpi="600" verticalDpi="600" orientation="portrait" paperSize="9" scale="89"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132"/>
  <sheetViews>
    <sheetView tabSelected="1" zoomScaleSheetLayoutView="100" workbookViewId="0" topLeftCell="A22">
      <selection activeCell="I42" sqref="I42"/>
    </sheetView>
  </sheetViews>
  <sheetFormatPr defaultColWidth="9.140625" defaultRowHeight="12.75"/>
  <cols>
    <col min="1" max="1" width="37.57421875" style="78" customWidth="1"/>
    <col min="2" max="2" width="21.7109375" style="78" customWidth="1"/>
    <col min="3" max="3" width="5.57421875" style="78" customWidth="1"/>
    <col min="4" max="4" width="8.7109375" style="78" customWidth="1"/>
    <col min="5" max="5" width="8.28125" style="78" customWidth="1"/>
    <col min="6" max="6" width="12.421875" style="78" customWidth="1"/>
    <col min="7" max="7" width="7.421875" style="78" customWidth="1"/>
    <col min="8" max="8" width="8.140625" style="78" customWidth="1"/>
    <col min="9" max="9" width="17.57421875" style="78" bestFit="1" customWidth="1"/>
    <col min="10" max="16384" width="9.140625" style="78" customWidth="1"/>
  </cols>
  <sheetData>
    <row r="1" spans="1:8" ht="15" customHeight="1">
      <c r="A1" s="188" t="s">
        <v>113</v>
      </c>
      <c r="B1" s="188"/>
      <c r="C1" s="188"/>
      <c r="D1" s="188"/>
      <c r="E1" s="188"/>
      <c r="F1" s="188"/>
      <c r="G1" s="188"/>
      <c r="H1" s="188"/>
    </row>
    <row r="2" spans="1:8" ht="15.75" customHeight="1">
      <c r="A2" s="189" t="s">
        <v>226</v>
      </c>
      <c r="B2" s="189"/>
      <c r="C2" s="189"/>
      <c r="D2" s="189"/>
      <c r="E2" s="189"/>
      <c r="F2" s="189"/>
      <c r="G2" s="189"/>
      <c r="H2" s="189"/>
    </row>
    <row r="3" spans="1:8" ht="6" customHeight="1">
      <c r="A3" s="79"/>
      <c r="B3" s="79"/>
      <c r="C3" s="79"/>
      <c r="D3" s="79"/>
      <c r="E3" s="79"/>
      <c r="F3" s="79"/>
      <c r="G3" s="79"/>
      <c r="H3" s="79"/>
    </row>
    <row r="4" spans="1:8" ht="15.75">
      <c r="A4" s="188" t="s">
        <v>103</v>
      </c>
      <c r="B4" s="188"/>
      <c r="C4" s="188"/>
      <c r="D4" s="188"/>
      <c r="E4" s="188"/>
      <c r="F4" s="188"/>
      <c r="G4" s="188"/>
      <c r="H4" s="188"/>
    </row>
    <row r="5" spans="1:8" ht="15">
      <c r="A5" s="163" t="s">
        <v>134</v>
      </c>
      <c r="B5" s="163"/>
      <c r="C5" s="163"/>
      <c r="D5" s="163"/>
      <c r="E5" s="163"/>
      <c r="F5" s="163"/>
      <c r="G5" s="163"/>
      <c r="H5" s="163"/>
    </row>
    <row r="6" spans="1:8" ht="15">
      <c r="A6" s="163" t="s">
        <v>104</v>
      </c>
      <c r="B6" s="163"/>
      <c r="C6" s="163"/>
      <c r="D6" s="163"/>
      <c r="E6" s="163"/>
      <c r="F6" s="163"/>
      <c r="G6" s="163"/>
      <c r="H6" s="163"/>
    </row>
    <row r="7" spans="1:8" ht="15">
      <c r="A7" s="163" t="s">
        <v>135</v>
      </c>
      <c r="B7" s="163"/>
      <c r="C7" s="163"/>
      <c r="D7" s="163"/>
      <c r="E7" s="163"/>
      <c r="F7" s="163"/>
      <c r="G7" s="163"/>
      <c r="H7" s="163"/>
    </row>
    <row r="8" spans="1:8" ht="15">
      <c r="A8" s="190" t="s">
        <v>198</v>
      </c>
      <c r="B8" s="190"/>
      <c r="C8" s="190"/>
      <c r="D8" s="190"/>
      <c r="E8" s="190"/>
      <c r="F8" s="190"/>
      <c r="G8" s="190"/>
      <c r="H8" s="190"/>
    </row>
    <row r="9" spans="1:8" ht="93" customHeight="1">
      <c r="A9" s="168" t="s">
        <v>114</v>
      </c>
      <c r="B9" s="169"/>
      <c r="C9" s="80" t="s">
        <v>115</v>
      </c>
      <c r="D9" s="168" t="s">
        <v>56</v>
      </c>
      <c r="E9" s="169"/>
      <c r="F9" s="80" t="s">
        <v>57</v>
      </c>
      <c r="G9" s="168" t="s">
        <v>58</v>
      </c>
      <c r="H9" s="169"/>
    </row>
    <row r="10" spans="1:8" ht="15">
      <c r="A10" s="168">
        <v>1</v>
      </c>
      <c r="B10" s="169"/>
      <c r="C10" s="80">
        <v>2</v>
      </c>
      <c r="D10" s="168">
        <v>3</v>
      </c>
      <c r="E10" s="169"/>
      <c r="F10" s="80">
        <v>4</v>
      </c>
      <c r="G10" s="168">
        <v>5</v>
      </c>
      <c r="H10" s="169"/>
    </row>
    <row r="11" spans="1:8" ht="15" customHeight="1">
      <c r="A11" s="155" t="s">
        <v>0</v>
      </c>
      <c r="B11" s="156"/>
      <c r="C11" s="80">
        <v>100</v>
      </c>
      <c r="D11" s="153">
        <f>СЧА!D15/1000</f>
        <v>93.86019</v>
      </c>
      <c r="E11" s="154"/>
      <c r="F11" s="81">
        <f>D11/$D$100</f>
        <v>0.0005470909587606863</v>
      </c>
      <c r="G11" s="168" t="s">
        <v>204</v>
      </c>
      <c r="H11" s="169"/>
    </row>
    <row r="12" spans="1:8" ht="15" customHeight="1">
      <c r="A12" s="155" t="s">
        <v>105</v>
      </c>
      <c r="B12" s="156"/>
      <c r="C12" s="80"/>
      <c r="D12" s="150"/>
      <c r="E12" s="151"/>
      <c r="F12" s="81"/>
      <c r="G12" s="155"/>
      <c r="H12" s="156"/>
    </row>
    <row r="13" spans="1:8" ht="15" customHeight="1">
      <c r="A13" s="155" t="s">
        <v>106</v>
      </c>
      <c r="B13" s="156"/>
      <c r="C13" s="80">
        <v>110</v>
      </c>
      <c r="D13" s="153">
        <f>D11</f>
        <v>93.86019</v>
      </c>
      <c r="E13" s="154"/>
      <c r="F13" s="81">
        <f>D13/$D$100</f>
        <v>0.0005470909587606863</v>
      </c>
      <c r="G13" s="155"/>
      <c r="H13" s="156"/>
    </row>
    <row r="14" spans="1:8" ht="15" customHeight="1">
      <c r="A14" s="173" t="s">
        <v>233</v>
      </c>
      <c r="B14" s="174"/>
      <c r="C14" s="80"/>
      <c r="D14" s="186">
        <f>D13</f>
        <v>93.86019</v>
      </c>
      <c r="E14" s="187"/>
      <c r="F14" s="86">
        <f>D14/$D$100</f>
        <v>0.0005470909587606863</v>
      </c>
      <c r="G14" s="147"/>
      <c r="H14" s="146"/>
    </row>
    <row r="15" spans="1:8" ht="15" customHeight="1">
      <c r="A15" s="155" t="s">
        <v>107</v>
      </c>
      <c r="B15" s="156"/>
      <c r="C15" s="80">
        <v>120</v>
      </c>
      <c r="D15" s="150"/>
      <c r="E15" s="151"/>
      <c r="F15" s="81"/>
      <c r="G15" s="155"/>
      <c r="H15" s="156"/>
    </row>
    <row r="16" spans="1:8" ht="15" customHeight="1">
      <c r="A16" s="155" t="s">
        <v>1</v>
      </c>
      <c r="B16" s="156"/>
      <c r="C16" s="80">
        <v>200</v>
      </c>
      <c r="D16" s="153">
        <f>D18</f>
        <v>40144.60699</v>
      </c>
      <c r="E16" s="151"/>
      <c r="F16" s="81">
        <f>D16/$D$100</f>
        <v>0.23399432205741377</v>
      </c>
      <c r="G16" s="155"/>
      <c r="H16" s="156"/>
    </row>
    <row r="17" spans="1:8" ht="15" customHeight="1">
      <c r="A17" s="155" t="s">
        <v>105</v>
      </c>
      <c r="B17" s="156"/>
      <c r="C17" s="80"/>
      <c r="D17" s="150"/>
      <c r="E17" s="151"/>
      <c r="F17" s="81"/>
      <c r="G17" s="155"/>
      <c r="H17" s="156"/>
    </row>
    <row r="18" spans="1:8" ht="15" customHeight="1">
      <c r="A18" s="155" t="s">
        <v>106</v>
      </c>
      <c r="B18" s="156"/>
      <c r="C18" s="80">
        <v>210</v>
      </c>
      <c r="D18" s="153">
        <f>СЧА!D19/1000</f>
        <v>40144.60699</v>
      </c>
      <c r="E18" s="154"/>
      <c r="F18" s="81">
        <f>D18/$D$100</f>
        <v>0.23399432205741377</v>
      </c>
      <c r="G18" s="155"/>
      <c r="H18" s="156"/>
    </row>
    <row r="19" spans="1:8" ht="15" customHeight="1">
      <c r="A19" s="173" t="s">
        <v>233</v>
      </c>
      <c r="B19" s="174"/>
      <c r="C19" s="80"/>
      <c r="D19" s="186">
        <f>D18</f>
        <v>40144.60699</v>
      </c>
      <c r="E19" s="187"/>
      <c r="F19" s="86">
        <f>D19/$D$100</f>
        <v>0.23399432205741377</v>
      </c>
      <c r="G19" s="147"/>
      <c r="H19" s="146"/>
    </row>
    <row r="20" spans="1:8" ht="15" customHeight="1">
      <c r="A20" s="155" t="s">
        <v>107</v>
      </c>
      <c r="B20" s="156"/>
      <c r="C20" s="80">
        <v>220</v>
      </c>
      <c r="D20" s="150"/>
      <c r="E20" s="151"/>
      <c r="F20" s="81"/>
      <c r="G20" s="155"/>
      <c r="H20" s="156"/>
    </row>
    <row r="21" spans="1:9" ht="15" customHeight="1">
      <c r="A21" s="155" t="s">
        <v>116</v>
      </c>
      <c r="B21" s="156"/>
      <c r="C21" s="80">
        <v>300</v>
      </c>
      <c r="D21" s="153">
        <f>D26+D28+D37+D42+D46</f>
        <v>115052.52349999998</v>
      </c>
      <c r="E21" s="154"/>
      <c r="F21" s="81">
        <f>D21/$D$100</f>
        <v>0.6706165349702721</v>
      </c>
      <c r="G21" s="168" t="s">
        <v>204</v>
      </c>
      <c r="H21" s="169"/>
      <c r="I21" s="82"/>
    </row>
    <row r="22" spans="1:8" ht="15" customHeight="1">
      <c r="A22" s="155" t="s">
        <v>105</v>
      </c>
      <c r="B22" s="156"/>
      <c r="C22" s="80"/>
      <c r="D22" s="150"/>
      <c r="E22" s="151"/>
      <c r="F22" s="81"/>
      <c r="G22" s="155"/>
      <c r="H22" s="156"/>
    </row>
    <row r="23" spans="1:9" ht="46.5" customHeight="1">
      <c r="A23" s="155" t="s">
        <v>189</v>
      </c>
      <c r="B23" s="156"/>
      <c r="C23" s="80">
        <v>310</v>
      </c>
      <c r="D23" s="153">
        <f>D28+D37+D42+D26</f>
        <v>66485.911</v>
      </c>
      <c r="E23" s="154"/>
      <c r="F23" s="81">
        <f>D23/$D$100</f>
        <v>0.3875321453437038</v>
      </c>
      <c r="G23" s="183" t="s">
        <v>204</v>
      </c>
      <c r="H23" s="183"/>
      <c r="I23" s="82"/>
    </row>
    <row r="24" spans="1:8" ht="15" customHeight="1">
      <c r="A24" s="155" t="s">
        <v>62</v>
      </c>
      <c r="B24" s="156"/>
      <c r="C24" s="80">
        <v>311</v>
      </c>
      <c r="D24" s="150"/>
      <c r="E24" s="151"/>
      <c r="F24" s="81"/>
      <c r="G24" s="185"/>
      <c r="H24" s="185"/>
    </row>
    <row r="25" spans="1:10" ht="39" customHeight="1">
      <c r="A25" s="155" t="s">
        <v>190</v>
      </c>
      <c r="B25" s="156"/>
      <c r="C25" s="80">
        <v>312</v>
      </c>
      <c r="D25" s="150"/>
      <c r="E25" s="151"/>
      <c r="F25" s="81"/>
      <c r="G25" s="185"/>
      <c r="H25" s="185"/>
      <c r="I25" s="95"/>
      <c r="J25" s="95"/>
    </row>
    <row r="26" spans="1:10" ht="15" customHeight="1">
      <c r="A26" s="155" t="s">
        <v>117</v>
      </c>
      <c r="B26" s="156"/>
      <c r="C26" s="80">
        <v>313</v>
      </c>
      <c r="D26" s="172">
        <f>D27</f>
        <v>5031</v>
      </c>
      <c r="E26" s="151"/>
      <c r="F26" s="81">
        <f aca="true" t="shared" si="0" ref="F26:F40">D26/$D$100</f>
        <v>0.02932462222295749</v>
      </c>
      <c r="G26" s="185"/>
      <c r="H26" s="185"/>
      <c r="I26" s="95"/>
      <c r="J26" s="95"/>
    </row>
    <row r="27" spans="1:9" s="89" customFormat="1" ht="15" customHeight="1">
      <c r="A27" s="173" t="s">
        <v>232</v>
      </c>
      <c r="B27" s="174"/>
      <c r="C27" s="85"/>
      <c r="D27" s="157">
        <v>5031</v>
      </c>
      <c r="E27" s="158"/>
      <c r="F27" s="86">
        <f t="shared" si="0"/>
        <v>0.02932462222295749</v>
      </c>
      <c r="G27" s="87"/>
      <c r="H27" s="88"/>
      <c r="I27" s="148"/>
    </row>
    <row r="28" spans="1:10" ht="15" customHeight="1">
      <c r="A28" s="155" t="s">
        <v>59</v>
      </c>
      <c r="B28" s="156"/>
      <c r="C28" s="80">
        <v>314</v>
      </c>
      <c r="D28" s="184">
        <f>SUM(D29:E36)</f>
        <v>31633.4076</v>
      </c>
      <c r="E28" s="151"/>
      <c r="F28" s="81">
        <f t="shared" si="0"/>
        <v>0.18438436245176554</v>
      </c>
      <c r="G28" s="183" t="s">
        <v>204</v>
      </c>
      <c r="H28" s="183"/>
      <c r="I28" s="95"/>
      <c r="J28" s="95"/>
    </row>
    <row r="29" spans="1:9" s="89" customFormat="1" ht="15" customHeight="1">
      <c r="A29" s="173" t="s">
        <v>234</v>
      </c>
      <c r="B29" s="174"/>
      <c r="C29" s="85"/>
      <c r="D29" s="157">
        <v>4296.75</v>
      </c>
      <c r="E29" s="158"/>
      <c r="F29" s="86">
        <f t="shared" si="0"/>
        <v>0.02504483612333385</v>
      </c>
      <c r="G29" s="87"/>
      <c r="H29" s="88"/>
      <c r="I29" s="148"/>
    </row>
    <row r="30" spans="1:9" s="89" customFormat="1" ht="15" customHeight="1">
      <c r="A30" s="173" t="s">
        <v>235</v>
      </c>
      <c r="B30" s="174"/>
      <c r="C30" s="85"/>
      <c r="D30" s="157">
        <v>6004.8</v>
      </c>
      <c r="E30" s="158"/>
      <c r="F30" s="86">
        <f t="shared" si="0"/>
        <v>0.0350006940020702</v>
      </c>
      <c r="G30" s="87"/>
      <c r="H30" s="88"/>
      <c r="I30" s="148"/>
    </row>
    <row r="31" spans="1:9" s="89" customFormat="1" ht="15" customHeight="1">
      <c r="A31" s="173" t="s">
        <v>236</v>
      </c>
      <c r="B31" s="174"/>
      <c r="C31" s="85"/>
      <c r="D31" s="157">
        <v>240.5628</v>
      </c>
      <c r="E31" s="158"/>
      <c r="F31" s="86">
        <f t="shared" si="0"/>
        <v>0.001402189073921065</v>
      </c>
      <c r="G31" s="87"/>
      <c r="H31" s="88"/>
      <c r="I31" s="148"/>
    </row>
    <row r="32" spans="1:9" s="89" customFormat="1" ht="15" customHeight="1">
      <c r="A32" s="173" t="s">
        <v>237</v>
      </c>
      <c r="B32" s="174"/>
      <c r="C32" s="85"/>
      <c r="D32" s="157">
        <v>5176</v>
      </c>
      <c r="E32" s="158"/>
      <c r="F32" s="86">
        <f t="shared" si="0"/>
        <v>0.03016979618883482</v>
      </c>
      <c r="G32" s="87"/>
      <c r="H32" s="88"/>
      <c r="I32" s="148"/>
    </row>
    <row r="33" spans="1:9" s="89" customFormat="1" ht="15" customHeight="1">
      <c r="A33" s="173" t="s">
        <v>238</v>
      </c>
      <c r="B33" s="174"/>
      <c r="C33" s="85"/>
      <c r="D33" s="157">
        <v>1014.3363</v>
      </c>
      <c r="E33" s="158"/>
      <c r="F33" s="86">
        <f t="shared" si="0"/>
        <v>0.005912349195891966</v>
      </c>
      <c r="G33" s="87"/>
      <c r="H33" s="88"/>
      <c r="I33" s="148"/>
    </row>
    <row r="34" spans="1:9" s="89" customFormat="1" ht="15" customHeight="1">
      <c r="A34" s="173" t="s">
        <v>239</v>
      </c>
      <c r="B34" s="174"/>
      <c r="C34" s="85"/>
      <c r="D34" s="157">
        <v>5290.2085</v>
      </c>
      <c r="E34" s="158"/>
      <c r="F34" s="86">
        <f t="shared" si="0"/>
        <v>0.030835493091468616</v>
      </c>
      <c r="G34" s="87"/>
      <c r="H34" s="88"/>
      <c r="I34" s="148"/>
    </row>
    <row r="35" spans="1:9" s="89" customFormat="1" ht="15" customHeight="1">
      <c r="A35" s="173" t="s">
        <v>240</v>
      </c>
      <c r="B35" s="174"/>
      <c r="C35" s="85"/>
      <c r="D35" s="157">
        <v>3508.75</v>
      </c>
      <c r="E35" s="158"/>
      <c r="F35" s="86">
        <f t="shared" si="0"/>
        <v>0.020451752777738443</v>
      </c>
      <c r="G35" s="87"/>
      <c r="H35" s="88"/>
      <c r="I35" s="148"/>
    </row>
    <row r="36" spans="1:9" s="89" customFormat="1" ht="15" customHeight="1">
      <c r="A36" s="173" t="s">
        <v>241</v>
      </c>
      <c r="B36" s="174"/>
      <c r="C36" s="85"/>
      <c r="D36" s="157">
        <v>6102</v>
      </c>
      <c r="E36" s="158"/>
      <c r="F36" s="86">
        <f t="shared" si="0"/>
        <v>0.035567251998506584</v>
      </c>
      <c r="G36" s="87"/>
      <c r="H36" s="88"/>
      <c r="I36" s="148"/>
    </row>
    <row r="37" spans="1:10" ht="30.75" customHeight="1">
      <c r="A37" s="155" t="s">
        <v>191</v>
      </c>
      <c r="B37" s="156"/>
      <c r="C37" s="80">
        <v>315</v>
      </c>
      <c r="D37" s="153">
        <f>SUM(D38:E40)</f>
        <v>22182.8178</v>
      </c>
      <c r="E37" s="154"/>
      <c r="F37" s="81">
        <f t="shared" si="0"/>
        <v>0.129298897202484</v>
      </c>
      <c r="G37" s="183" t="s">
        <v>204</v>
      </c>
      <c r="H37" s="183"/>
      <c r="I37" s="95"/>
      <c r="J37" s="95"/>
    </row>
    <row r="38" spans="1:10" s="89" customFormat="1" ht="15" customHeight="1">
      <c r="A38" s="173" t="s">
        <v>211</v>
      </c>
      <c r="B38" s="174"/>
      <c r="C38" s="85"/>
      <c r="D38" s="166">
        <v>5834.478</v>
      </c>
      <c r="E38" s="167"/>
      <c r="F38" s="86">
        <f t="shared" si="0"/>
        <v>0.03400792351782083</v>
      </c>
      <c r="G38" s="159" t="s">
        <v>204</v>
      </c>
      <c r="H38" s="159"/>
      <c r="I38" s="96"/>
      <c r="J38" s="96"/>
    </row>
    <row r="39" spans="1:8" s="89" customFormat="1" ht="15" customHeight="1">
      <c r="A39" s="173" t="s">
        <v>210</v>
      </c>
      <c r="B39" s="174"/>
      <c r="C39" s="85"/>
      <c r="D39" s="166">
        <v>6346.548</v>
      </c>
      <c r="E39" s="167"/>
      <c r="F39" s="86">
        <f t="shared" si="0"/>
        <v>0.03699266995028154</v>
      </c>
      <c r="G39" s="159" t="s">
        <v>204</v>
      </c>
      <c r="H39" s="159"/>
    </row>
    <row r="40" spans="1:8" s="89" customFormat="1" ht="15" customHeight="1">
      <c r="A40" s="173" t="s">
        <v>213</v>
      </c>
      <c r="B40" s="174"/>
      <c r="C40" s="85"/>
      <c r="D40" s="166">
        <v>10001.7918</v>
      </c>
      <c r="E40" s="167"/>
      <c r="F40" s="86">
        <f t="shared" si="0"/>
        <v>0.05829830373438164</v>
      </c>
      <c r="G40" s="87"/>
      <c r="H40" s="88"/>
    </row>
    <row r="41" spans="1:8" ht="15" customHeight="1">
      <c r="A41" s="155" t="s">
        <v>60</v>
      </c>
      <c r="B41" s="156"/>
      <c r="C41" s="80">
        <v>316</v>
      </c>
      <c r="D41" s="150"/>
      <c r="E41" s="151"/>
      <c r="F41" s="81"/>
      <c r="G41" s="168"/>
      <c r="H41" s="169"/>
    </row>
    <row r="42" spans="1:8" ht="29.25" customHeight="1">
      <c r="A42" s="155" t="s">
        <v>192</v>
      </c>
      <c r="B42" s="156"/>
      <c r="C42" s="80">
        <v>317</v>
      </c>
      <c r="D42" s="153">
        <f>D43+D44</f>
        <v>7638.6856</v>
      </c>
      <c r="E42" s="154"/>
      <c r="F42" s="81">
        <f>D42/$D$100</f>
        <v>0.044524263466496794</v>
      </c>
      <c r="G42" s="168" t="s">
        <v>204</v>
      </c>
      <c r="H42" s="169"/>
    </row>
    <row r="43" spans="1:8" s="89" customFormat="1" ht="15" customHeight="1">
      <c r="A43" s="173" t="s">
        <v>210</v>
      </c>
      <c r="B43" s="174"/>
      <c r="C43" s="85"/>
      <c r="D43" s="166">
        <v>7638.6856</v>
      </c>
      <c r="E43" s="167"/>
      <c r="F43" s="86">
        <f>D43/$D$100</f>
        <v>0.044524263466496794</v>
      </c>
      <c r="G43" s="170" t="s">
        <v>204</v>
      </c>
      <c r="H43" s="171"/>
    </row>
    <row r="44" spans="1:8" s="89" customFormat="1" ht="15">
      <c r="A44" s="83"/>
      <c r="B44" s="84"/>
      <c r="C44" s="85"/>
      <c r="D44" s="160"/>
      <c r="E44" s="161"/>
      <c r="F44" s="86"/>
      <c r="G44" s="170"/>
      <c r="H44" s="171"/>
    </row>
    <row r="45" spans="1:8" ht="15" customHeight="1">
      <c r="A45" s="155" t="s">
        <v>61</v>
      </c>
      <c r="B45" s="156"/>
      <c r="C45" s="80">
        <v>318</v>
      </c>
      <c r="D45" s="150"/>
      <c r="E45" s="151"/>
      <c r="F45" s="81"/>
      <c r="G45" s="155"/>
      <c r="H45" s="156"/>
    </row>
    <row r="46" spans="1:8" ht="48" customHeight="1">
      <c r="A46" s="155" t="s">
        <v>193</v>
      </c>
      <c r="B46" s="156"/>
      <c r="C46" s="80">
        <v>320</v>
      </c>
      <c r="D46" s="153">
        <f>D50</f>
        <v>48566.612499999996</v>
      </c>
      <c r="E46" s="154"/>
      <c r="F46" s="81">
        <f>D46/$D$100</f>
        <v>0.2830843896265683</v>
      </c>
      <c r="G46" s="168" t="s">
        <v>204</v>
      </c>
      <c r="H46" s="169"/>
    </row>
    <row r="47" spans="1:8" ht="15" customHeight="1">
      <c r="A47" s="155" t="s">
        <v>62</v>
      </c>
      <c r="B47" s="156"/>
      <c r="C47" s="80">
        <v>321</v>
      </c>
      <c r="D47" s="150"/>
      <c r="E47" s="151"/>
      <c r="F47" s="81"/>
      <c r="G47" s="155"/>
      <c r="H47" s="156"/>
    </row>
    <row r="48" spans="1:8" ht="28.5" customHeight="1">
      <c r="A48" s="155" t="s">
        <v>190</v>
      </c>
      <c r="B48" s="156"/>
      <c r="C48" s="80">
        <v>322</v>
      </c>
      <c r="D48" s="150"/>
      <c r="E48" s="151"/>
      <c r="F48" s="81"/>
      <c r="G48" s="155"/>
      <c r="H48" s="156"/>
    </row>
    <row r="49" spans="1:8" ht="15" customHeight="1">
      <c r="A49" s="155" t="s">
        <v>117</v>
      </c>
      <c r="B49" s="156"/>
      <c r="C49" s="80">
        <v>323</v>
      </c>
      <c r="D49" s="150"/>
      <c r="E49" s="151"/>
      <c r="F49" s="81"/>
      <c r="G49" s="155"/>
      <c r="H49" s="156"/>
    </row>
    <row r="50" spans="1:8" ht="15" customHeight="1">
      <c r="A50" s="155" t="s">
        <v>59</v>
      </c>
      <c r="B50" s="156"/>
      <c r="C50" s="80">
        <v>324</v>
      </c>
      <c r="D50" s="153">
        <f>SUM(D51:E60)</f>
        <v>48566.612499999996</v>
      </c>
      <c r="E50" s="154"/>
      <c r="F50" s="81">
        <f aca="true" t="shared" si="1" ref="F50:F60">D50/$D$100</f>
        <v>0.2830843896265683</v>
      </c>
      <c r="G50" s="168" t="s">
        <v>204</v>
      </c>
      <c r="H50" s="169"/>
    </row>
    <row r="51" spans="1:9" s="89" customFormat="1" ht="15" customHeight="1">
      <c r="A51" s="173" t="s">
        <v>242</v>
      </c>
      <c r="B51" s="174"/>
      <c r="C51" s="85"/>
      <c r="D51" s="157">
        <v>5040.5</v>
      </c>
      <c r="E51" s="158"/>
      <c r="F51" s="86">
        <f t="shared" si="1"/>
        <v>0.029379995689687386</v>
      </c>
      <c r="G51" s="170" t="s">
        <v>204</v>
      </c>
      <c r="H51" s="171"/>
      <c r="I51" s="148"/>
    </row>
    <row r="52" spans="1:9" s="89" customFormat="1" ht="15" customHeight="1">
      <c r="A52" s="173" t="s">
        <v>243</v>
      </c>
      <c r="B52" s="174"/>
      <c r="C52" s="85"/>
      <c r="D52" s="157">
        <v>6084.6</v>
      </c>
      <c r="E52" s="158"/>
      <c r="F52" s="86">
        <f t="shared" si="1"/>
        <v>0.03546583112260131</v>
      </c>
      <c r="G52" s="170" t="s">
        <v>204</v>
      </c>
      <c r="H52" s="171"/>
      <c r="I52" s="148"/>
    </row>
    <row r="53" spans="1:9" s="89" customFormat="1" ht="15" customHeight="1">
      <c r="A53" s="173" t="s">
        <v>244</v>
      </c>
      <c r="B53" s="174"/>
      <c r="C53" s="85"/>
      <c r="D53" s="157">
        <v>3547.515</v>
      </c>
      <c r="E53" s="158"/>
      <c r="F53" s="86">
        <f t="shared" si="1"/>
        <v>0.020677705665926267</v>
      </c>
      <c r="G53" s="170" t="s">
        <v>204</v>
      </c>
      <c r="H53" s="171"/>
      <c r="I53" s="148"/>
    </row>
    <row r="54" spans="1:9" s="89" customFormat="1" ht="15" customHeight="1">
      <c r="A54" s="173" t="s">
        <v>245</v>
      </c>
      <c r="B54" s="174"/>
      <c r="C54" s="85"/>
      <c r="D54" s="157">
        <v>4022</v>
      </c>
      <c r="E54" s="158"/>
      <c r="F54" s="86">
        <f t="shared" si="1"/>
        <v>0.023443377177645604</v>
      </c>
      <c r="G54" s="170" t="s">
        <v>204</v>
      </c>
      <c r="H54" s="171"/>
      <c r="I54" s="148"/>
    </row>
    <row r="55" spans="1:9" s="89" customFormat="1" ht="15" customHeight="1">
      <c r="A55" s="173" t="s">
        <v>246</v>
      </c>
      <c r="B55" s="174"/>
      <c r="C55" s="85"/>
      <c r="D55" s="157">
        <v>4911</v>
      </c>
      <c r="E55" s="158"/>
      <c r="F55" s="86">
        <f t="shared" si="1"/>
        <v>0.028625167906369358</v>
      </c>
      <c r="G55" s="170" t="s">
        <v>204</v>
      </c>
      <c r="H55" s="171"/>
      <c r="I55" s="148"/>
    </row>
    <row r="56" spans="1:9" s="89" customFormat="1" ht="15" customHeight="1">
      <c r="A56" s="173" t="s">
        <v>247</v>
      </c>
      <c r="B56" s="174"/>
      <c r="C56" s="85"/>
      <c r="D56" s="157">
        <v>4969.5</v>
      </c>
      <c r="E56" s="158"/>
      <c r="F56" s="86">
        <f t="shared" si="1"/>
        <v>0.028966151885706073</v>
      </c>
      <c r="G56" s="170" t="s">
        <v>204</v>
      </c>
      <c r="H56" s="171"/>
      <c r="I56" s="148"/>
    </row>
    <row r="57" spans="1:9" s="89" customFormat="1" ht="15" customHeight="1">
      <c r="A57" s="173" t="s">
        <v>248</v>
      </c>
      <c r="B57" s="174"/>
      <c r="C57" s="85"/>
      <c r="D57" s="157">
        <v>4965</v>
      </c>
      <c r="E57" s="158"/>
      <c r="F57" s="86">
        <f t="shared" si="1"/>
        <v>0.028939922348834017</v>
      </c>
      <c r="G57" s="170" t="s">
        <v>204</v>
      </c>
      <c r="H57" s="171"/>
      <c r="I57" s="148"/>
    </row>
    <row r="58" spans="1:9" s="89" customFormat="1" ht="15" customHeight="1">
      <c r="A58" s="173" t="s">
        <v>249</v>
      </c>
      <c r="B58" s="174"/>
      <c r="C58" s="85"/>
      <c r="D58" s="157">
        <v>5011.4975</v>
      </c>
      <c r="E58" s="158"/>
      <c r="F58" s="86">
        <f t="shared" si="1"/>
        <v>0.029210946324546995</v>
      </c>
      <c r="G58" s="170" t="s">
        <v>204</v>
      </c>
      <c r="H58" s="171"/>
      <c r="I58" s="148"/>
    </row>
    <row r="59" spans="1:9" s="89" customFormat="1" ht="15" customHeight="1">
      <c r="A59" s="173" t="s">
        <v>250</v>
      </c>
      <c r="B59" s="174"/>
      <c r="C59" s="85"/>
      <c r="D59" s="157">
        <v>5003</v>
      </c>
      <c r="E59" s="158"/>
      <c r="F59" s="86">
        <f t="shared" si="1"/>
        <v>0.029161416215753595</v>
      </c>
      <c r="G59" s="170" t="s">
        <v>204</v>
      </c>
      <c r="H59" s="171"/>
      <c r="I59" s="148"/>
    </row>
    <row r="60" spans="1:9" s="89" customFormat="1" ht="15" customHeight="1">
      <c r="A60" s="173" t="s">
        <v>251</v>
      </c>
      <c r="B60" s="174"/>
      <c r="C60" s="85"/>
      <c r="D60" s="157">
        <v>5012</v>
      </c>
      <c r="E60" s="158"/>
      <c r="F60" s="86">
        <f t="shared" si="1"/>
        <v>0.029213875289497704</v>
      </c>
      <c r="G60" s="170" t="s">
        <v>204</v>
      </c>
      <c r="H60" s="171"/>
      <c r="I60" s="148"/>
    </row>
    <row r="61" spans="1:8" ht="32.25" customHeight="1">
      <c r="A61" s="155" t="s">
        <v>191</v>
      </c>
      <c r="B61" s="156"/>
      <c r="C61" s="80">
        <v>325</v>
      </c>
      <c r="D61" s="172"/>
      <c r="E61" s="151"/>
      <c r="F61" s="81"/>
      <c r="G61" s="168" t="s">
        <v>204</v>
      </c>
      <c r="H61" s="169"/>
    </row>
    <row r="62" spans="1:8" ht="16.5" customHeight="1">
      <c r="A62" s="155" t="s">
        <v>60</v>
      </c>
      <c r="B62" s="156"/>
      <c r="C62" s="80">
        <v>326</v>
      </c>
      <c r="D62" s="153"/>
      <c r="E62" s="154"/>
      <c r="F62" s="86"/>
      <c r="G62" s="155"/>
      <c r="H62" s="156"/>
    </row>
    <row r="63" spans="1:8" ht="15" customHeight="1">
      <c r="A63" s="155" t="s">
        <v>118</v>
      </c>
      <c r="B63" s="156"/>
      <c r="C63" s="80">
        <v>327</v>
      </c>
      <c r="D63" s="153"/>
      <c r="E63" s="154"/>
      <c r="F63" s="86"/>
      <c r="G63" s="155"/>
      <c r="H63" s="156"/>
    </row>
    <row r="64" spans="1:8" ht="15" customHeight="1">
      <c r="A64" s="155" t="s">
        <v>63</v>
      </c>
      <c r="B64" s="156"/>
      <c r="C64" s="80">
        <v>328</v>
      </c>
      <c r="D64" s="150"/>
      <c r="E64" s="151"/>
      <c r="F64" s="81"/>
      <c r="G64" s="155"/>
      <c r="H64" s="156"/>
    </row>
    <row r="65" spans="1:8" ht="15" customHeight="1">
      <c r="A65" s="155" t="s">
        <v>61</v>
      </c>
      <c r="B65" s="156"/>
      <c r="C65" s="80">
        <v>329</v>
      </c>
      <c r="D65" s="150"/>
      <c r="E65" s="151"/>
      <c r="F65" s="81"/>
      <c r="G65" s="155"/>
      <c r="H65" s="156"/>
    </row>
    <row r="66" spans="1:8" ht="30.75" customHeight="1">
      <c r="A66" s="155" t="s">
        <v>194</v>
      </c>
      <c r="B66" s="156"/>
      <c r="C66" s="80">
        <v>400</v>
      </c>
      <c r="D66" s="175">
        <f>D71</f>
        <v>13494.3851</v>
      </c>
      <c r="E66" s="176"/>
      <c r="F66" s="81">
        <f>D66/$D$100</f>
        <v>0.07865588256581324</v>
      </c>
      <c r="G66" s="168" t="s">
        <v>204</v>
      </c>
      <c r="H66" s="169"/>
    </row>
    <row r="67" spans="1:8" ht="15" customHeight="1">
      <c r="A67" s="155" t="s">
        <v>105</v>
      </c>
      <c r="B67" s="156"/>
      <c r="C67" s="80"/>
      <c r="D67" s="150"/>
      <c r="E67" s="151"/>
      <c r="F67" s="81"/>
      <c r="G67" s="155"/>
      <c r="H67" s="156"/>
    </row>
    <row r="68" spans="1:8" ht="15" customHeight="1">
      <c r="A68" s="155" t="s">
        <v>62</v>
      </c>
      <c r="B68" s="156"/>
      <c r="C68" s="80">
        <v>410</v>
      </c>
      <c r="D68" s="150"/>
      <c r="E68" s="151"/>
      <c r="F68" s="81"/>
      <c r="G68" s="155"/>
      <c r="H68" s="156"/>
    </row>
    <row r="69" spans="1:8" ht="32.25" customHeight="1">
      <c r="A69" s="155" t="s">
        <v>190</v>
      </c>
      <c r="B69" s="156"/>
      <c r="C69" s="80">
        <v>420</v>
      </c>
      <c r="D69" s="150"/>
      <c r="E69" s="151"/>
      <c r="F69" s="81"/>
      <c r="G69" s="155"/>
      <c r="H69" s="156"/>
    </row>
    <row r="70" spans="1:8" ht="15" customHeight="1">
      <c r="A70" s="155" t="s">
        <v>117</v>
      </c>
      <c r="B70" s="156"/>
      <c r="C70" s="80">
        <v>430</v>
      </c>
      <c r="D70" s="150"/>
      <c r="E70" s="151"/>
      <c r="F70" s="81"/>
      <c r="G70" s="155"/>
      <c r="H70" s="156"/>
    </row>
    <row r="71" spans="1:8" ht="15" customHeight="1">
      <c r="A71" s="155" t="s">
        <v>59</v>
      </c>
      <c r="B71" s="156"/>
      <c r="C71" s="80">
        <v>440</v>
      </c>
      <c r="D71" s="153">
        <f>SUM(D72:E75)</f>
        <v>13494.3851</v>
      </c>
      <c r="E71" s="154"/>
      <c r="F71" s="81">
        <f>D71/$D$100</f>
        <v>0.07865588256581324</v>
      </c>
      <c r="G71" s="168" t="s">
        <v>204</v>
      </c>
      <c r="H71" s="169"/>
    </row>
    <row r="72" spans="1:8" ht="15" customHeight="1">
      <c r="A72" s="173" t="s">
        <v>212</v>
      </c>
      <c r="B72" s="174"/>
      <c r="C72" s="80"/>
      <c r="D72" s="181">
        <v>1562.5311</v>
      </c>
      <c r="E72" s="182"/>
      <c r="F72" s="86">
        <f>D72/$D$100</f>
        <v>0.009107659355818368</v>
      </c>
      <c r="G72" s="102"/>
      <c r="H72" s="103"/>
    </row>
    <row r="73" spans="1:9" ht="15" customHeight="1">
      <c r="A73" s="173" t="s">
        <v>252</v>
      </c>
      <c r="B73" s="174"/>
      <c r="C73" s="80"/>
      <c r="D73" s="181">
        <v>5036</v>
      </c>
      <c r="E73" s="182"/>
      <c r="F73" s="86">
        <f>D73/$D$100</f>
        <v>0.02935376615281533</v>
      </c>
      <c r="G73" s="102"/>
      <c r="H73" s="103"/>
      <c r="I73" s="149"/>
    </row>
    <row r="74" spans="1:9" ht="15" customHeight="1">
      <c r="A74" s="173" t="s">
        <v>253</v>
      </c>
      <c r="B74" s="174"/>
      <c r="C74" s="80"/>
      <c r="D74" s="181">
        <v>4890.854</v>
      </c>
      <c r="E74" s="182"/>
      <c r="F74" s="86">
        <f>D74/$D$100</f>
        <v>0.028507741184186156</v>
      </c>
      <c r="G74" s="102"/>
      <c r="H74" s="103"/>
      <c r="I74" s="149"/>
    </row>
    <row r="75" spans="1:9" ht="15" customHeight="1">
      <c r="A75" s="173" t="s">
        <v>254</v>
      </c>
      <c r="B75" s="174"/>
      <c r="C75" s="80"/>
      <c r="D75" s="181">
        <v>2005</v>
      </c>
      <c r="E75" s="182"/>
      <c r="F75" s="86">
        <f>D75/$D$100</f>
        <v>0.011686715872993395</v>
      </c>
      <c r="G75" s="102"/>
      <c r="H75" s="103"/>
      <c r="I75" s="149"/>
    </row>
    <row r="76" spans="1:8" ht="30.75" customHeight="1">
      <c r="A76" s="155" t="s">
        <v>191</v>
      </c>
      <c r="B76" s="156"/>
      <c r="C76" s="80">
        <v>450</v>
      </c>
      <c r="D76" s="153"/>
      <c r="E76" s="151"/>
      <c r="F76" s="81"/>
      <c r="G76" s="155"/>
      <c r="H76" s="156"/>
    </row>
    <row r="77" spans="1:8" ht="15" customHeight="1">
      <c r="A77" s="155" t="s">
        <v>60</v>
      </c>
      <c r="B77" s="156"/>
      <c r="C77" s="80">
        <v>460</v>
      </c>
      <c r="D77" s="153"/>
      <c r="E77" s="151"/>
      <c r="F77" s="81"/>
      <c r="G77" s="155"/>
      <c r="H77" s="156"/>
    </row>
    <row r="78" spans="1:8" ht="29.25" customHeight="1">
      <c r="A78" s="155" t="s">
        <v>192</v>
      </c>
      <c r="B78" s="156"/>
      <c r="C78" s="80">
        <v>470</v>
      </c>
      <c r="D78" s="153"/>
      <c r="E78" s="151"/>
      <c r="F78" s="81"/>
      <c r="G78" s="155"/>
      <c r="H78" s="156"/>
    </row>
    <row r="79" spans="1:8" ht="15" customHeight="1">
      <c r="A79" s="155" t="s">
        <v>63</v>
      </c>
      <c r="B79" s="156"/>
      <c r="C79" s="80">
        <v>480</v>
      </c>
      <c r="D79" s="150"/>
      <c r="E79" s="151"/>
      <c r="F79" s="81"/>
      <c r="G79" s="155"/>
      <c r="H79" s="156"/>
    </row>
    <row r="80" spans="1:8" ht="15" customHeight="1">
      <c r="A80" s="155" t="s">
        <v>61</v>
      </c>
      <c r="B80" s="156"/>
      <c r="C80" s="80">
        <v>490</v>
      </c>
      <c r="D80" s="150"/>
      <c r="E80" s="151"/>
      <c r="F80" s="81"/>
      <c r="G80" s="155"/>
      <c r="H80" s="156"/>
    </row>
    <row r="81" spans="1:8" ht="15" customHeight="1">
      <c r="A81" s="155" t="s">
        <v>108</v>
      </c>
      <c r="B81" s="156"/>
      <c r="C81" s="80">
        <v>491</v>
      </c>
      <c r="D81" s="150"/>
      <c r="E81" s="151"/>
      <c r="F81" s="81"/>
      <c r="G81" s="155"/>
      <c r="H81" s="156"/>
    </row>
    <row r="82" spans="1:8" ht="15" customHeight="1">
      <c r="A82" s="155" t="s">
        <v>110</v>
      </c>
      <c r="B82" s="156"/>
      <c r="C82" s="80">
        <v>500</v>
      </c>
      <c r="D82" s="150"/>
      <c r="E82" s="151"/>
      <c r="F82" s="81"/>
      <c r="G82" s="155"/>
      <c r="H82" s="156"/>
    </row>
    <row r="83" spans="1:8" ht="15" customHeight="1">
      <c r="A83" s="155" t="s">
        <v>105</v>
      </c>
      <c r="B83" s="156"/>
      <c r="C83" s="80"/>
      <c r="D83" s="150"/>
      <c r="E83" s="151"/>
      <c r="F83" s="81"/>
      <c r="G83" s="155"/>
      <c r="H83" s="156"/>
    </row>
    <row r="84" spans="1:8" ht="15" customHeight="1">
      <c r="A84" s="155" t="s">
        <v>64</v>
      </c>
      <c r="B84" s="156"/>
      <c r="C84" s="80">
        <v>510</v>
      </c>
      <c r="D84" s="150"/>
      <c r="E84" s="151"/>
      <c r="F84" s="81"/>
      <c r="G84" s="155"/>
      <c r="H84" s="156"/>
    </row>
    <row r="85" spans="1:8" ht="15" customHeight="1">
      <c r="A85" s="155" t="s">
        <v>65</v>
      </c>
      <c r="B85" s="156"/>
      <c r="C85" s="80">
        <v>520</v>
      </c>
      <c r="D85" s="150"/>
      <c r="E85" s="151"/>
      <c r="F85" s="81"/>
      <c r="G85" s="155"/>
      <c r="H85" s="156"/>
    </row>
    <row r="86" spans="1:8" ht="15" customHeight="1">
      <c r="A86" s="155" t="s">
        <v>13</v>
      </c>
      <c r="B86" s="156"/>
      <c r="C86" s="80">
        <v>530</v>
      </c>
      <c r="D86" s="150"/>
      <c r="E86" s="151"/>
      <c r="F86" s="81"/>
      <c r="G86" s="155"/>
      <c r="H86" s="156"/>
    </row>
    <row r="87" spans="1:8" ht="15" customHeight="1">
      <c r="A87" s="155" t="s">
        <v>66</v>
      </c>
      <c r="B87" s="156"/>
      <c r="C87" s="80">
        <v>540</v>
      </c>
      <c r="D87" s="150"/>
      <c r="E87" s="151"/>
      <c r="F87" s="81"/>
      <c r="G87" s="155"/>
      <c r="H87" s="156"/>
    </row>
    <row r="88" spans="1:8" ht="30" customHeight="1">
      <c r="A88" s="155" t="s">
        <v>209</v>
      </c>
      <c r="B88" s="156"/>
      <c r="C88" s="80">
        <v>600</v>
      </c>
      <c r="D88" s="150"/>
      <c r="E88" s="151"/>
      <c r="F88" s="81"/>
      <c r="G88" s="155"/>
      <c r="H88" s="156"/>
    </row>
    <row r="89" spans="1:8" ht="15" customHeight="1">
      <c r="A89" s="155" t="s">
        <v>119</v>
      </c>
      <c r="B89" s="156"/>
      <c r="C89" s="80">
        <v>700</v>
      </c>
      <c r="D89" s="150"/>
      <c r="E89" s="151"/>
      <c r="F89" s="81"/>
      <c r="G89" s="155"/>
      <c r="H89" s="156"/>
    </row>
    <row r="90" spans="1:8" ht="15" customHeight="1">
      <c r="A90" s="155" t="s">
        <v>67</v>
      </c>
      <c r="B90" s="156"/>
      <c r="C90" s="80">
        <v>800</v>
      </c>
      <c r="D90" s="150"/>
      <c r="E90" s="151"/>
      <c r="F90" s="81"/>
      <c r="G90" s="155"/>
      <c r="H90" s="156"/>
    </row>
    <row r="91" spans="1:8" ht="21" customHeight="1">
      <c r="A91" s="155" t="s">
        <v>68</v>
      </c>
      <c r="B91" s="156"/>
      <c r="C91" s="80">
        <v>900</v>
      </c>
      <c r="D91" s="150"/>
      <c r="E91" s="151"/>
      <c r="F91" s="81"/>
      <c r="G91" s="155"/>
      <c r="H91" s="156"/>
    </row>
    <row r="92" spans="1:8" ht="15" customHeight="1">
      <c r="A92" s="155" t="s">
        <v>120</v>
      </c>
      <c r="B92" s="156"/>
      <c r="C92" s="80">
        <v>1000</v>
      </c>
      <c r="D92" s="150"/>
      <c r="E92" s="151"/>
      <c r="F92" s="81"/>
      <c r="G92" s="155"/>
      <c r="H92" s="156"/>
    </row>
    <row r="93" spans="1:8" ht="15" customHeight="1">
      <c r="A93" s="155" t="s">
        <v>69</v>
      </c>
      <c r="B93" s="156"/>
      <c r="C93" s="80">
        <v>1100</v>
      </c>
      <c r="D93" s="150"/>
      <c r="E93" s="151"/>
      <c r="F93" s="81"/>
      <c r="G93" s="155"/>
      <c r="H93" s="156"/>
    </row>
    <row r="94" spans="1:8" ht="15" customHeight="1">
      <c r="A94" s="155" t="s">
        <v>121</v>
      </c>
      <c r="B94" s="156"/>
      <c r="C94" s="80">
        <v>1200</v>
      </c>
      <c r="D94" s="175">
        <f>D96+D97+D98+D99</f>
        <v>2776.9366600000003</v>
      </c>
      <c r="E94" s="176"/>
      <c r="F94" s="81">
        <f>D94/$D$100</f>
        <v>0.016186169447740283</v>
      </c>
      <c r="G94" s="168" t="s">
        <v>204</v>
      </c>
      <c r="H94" s="169"/>
    </row>
    <row r="95" spans="1:8" ht="15" customHeight="1">
      <c r="A95" s="155" t="s">
        <v>105</v>
      </c>
      <c r="B95" s="156"/>
      <c r="C95" s="80"/>
      <c r="D95" s="150"/>
      <c r="E95" s="151"/>
      <c r="F95" s="81"/>
      <c r="G95" s="155"/>
      <c r="H95" s="156"/>
    </row>
    <row r="96" spans="1:8" ht="30.75" customHeight="1">
      <c r="A96" s="155" t="s">
        <v>70</v>
      </c>
      <c r="B96" s="156"/>
      <c r="C96" s="80">
        <v>1210</v>
      </c>
      <c r="D96" s="153">
        <f>СЧА!D55/1000</f>
        <v>600.39474</v>
      </c>
      <c r="E96" s="151"/>
      <c r="F96" s="81">
        <f>D96/$D$100</f>
        <v>0.0034995724379150834</v>
      </c>
      <c r="G96" s="168" t="s">
        <v>204</v>
      </c>
      <c r="H96" s="169"/>
    </row>
    <row r="97" spans="1:8" ht="29.25" customHeight="1">
      <c r="A97" s="155" t="s">
        <v>71</v>
      </c>
      <c r="B97" s="156"/>
      <c r="C97" s="80">
        <v>1220</v>
      </c>
      <c r="D97" s="153"/>
      <c r="E97" s="151"/>
      <c r="F97" s="81"/>
      <c r="G97" s="155"/>
      <c r="H97" s="156"/>
    </row>
    <row r="98" spans="1:8" ht="30" customHeight="1">
      <c r="A98" s="155" t="s">
        <v>72</v>
      </c>
      <c r="B98" s="156"/>
      <c r="C98" s="80">
        <v>1230</v>
      </c>
      <c r="D98" s="153">
        <f>СЧА!D57/1000</f>
        <v>2176.54192</v>
      </c>
      <c r="E98" s="151"/>
      <c r="F98" s="81">
        <f>D98/$D$100</f>
        <v>0.012686597009825199</v>
      </c>
      <c r="G98" s="168" t="s">
        <v>204</v>
      </c>
      <c r="H98" s="169"/>
    </row>
    <row r="99" spans="1:8" ht="15">
      <c r="A99" s="155" t="s">
        <v>109</v>
      </c>
      <c r="B99" s="156"/>
      <c r="C99" s="80">
        <v>1240</v>
      </c>
      <c r="D99" s="217">
        <v>0</v>
      </c>
      <c r="E99" s="218"/>
      <c r="F99" s="81">
        <f>D99/$D$100</f>
        <v>0</v>
      </c>
      <c r="G99" s="155"/>
      <c r="H99" s="156"/>
    </row>
    <row r="100" spans="1:9" ht="28.5" customHeight="1">
      <c r="A100" s="155" t="s">
        <v>122</v>
      </c>
      <c r="B100" s="156"/>
      <c r="C100" s="80">
        <v>1300</v>
      </c>
      <c r="D100" s="175">
        <f>D11+D21+D66+D94+D16</f>
        <v>171562.31243999998</v>
      </c>
      <c r="E100" s="176"/>
      <c r="F100" s="81">
        <f>D100/$D$100</f>
        <v>1</v>
      </c>
      <c r="G100" s="168" t="s">
        <v>204</v>
      </c>
      <c r="H100" s="169"/>
      <c r="I100" s="105"/>
    </row>
    <row r="101" spans="1:8" ht="15">
      <c r="A101" s="90"/>
      <c r="B101" s="90"/>
      <c r="C101" s="91"/>
      <c r="D101" s="92"/>
      <c r="E101" s="92"/>
      <c r="F101" s="92"/>
      <c r="G101" s="91"/>
      <c r="H101" s="91"/>
    </row>
    <row r="102" spans="1:3" ht="12.75">
      <c r="A102" s="180" t="s">
        <v>255</v>
      </c>
      <c r="B102" s="180"/>
      <c r="C102" s="180"/>
    </row>
    <row r="104" spans="1:5" ht="15">
      <c r="A104" s="159" t="s">
        <v>232</v>
      </c>
      <c r="B104" s="159"/>
      <c r="C104" s="159"/>
      <c r="D104" s="191">
        <v>39066</v>
      </c>
      <c r="E104" s="191"/>
    </row>
    <row r="105" spans="1:5" ht="15" customHeight="1">
      <c r="A105" s="159" t="s">
        <v>234</v>
      </c>
      <c r="B105" s="159"/>
      <c r="C105" s="159"/>
      <c r="D105" s="191">
        <v>39194</v>
      </c>
      <c r="E105" s="191"/>
    </row>
    <row r="106" spans="1:5" ht="15" customHeight="1">
      <c r="A106" s="159" t="s">
        <v>235</v>
      </c>
      <c r="B106" s="159"/>
      <c r="C106" s="159"/>
      <c r="D106" s="191">
        <v>39316</v>
      </c>
      <c r="E106" s="191"/>
    </row>
    <row r="107" spans="1:8" ht="15">
      <c r="A107" s="159" t="s">
        <v>236</v>
      </c>
      <c r="B107" s="159"/>
      <c r="C107" s="159"/>
      <c r="D107" s="191">
        <v>39618</v>
      </c>
      <c r="E107" s="191"/>
      <c r="F107" s="94"/>
      <c r="G107" s="94"/>
      <c r="H107" s="94"/>
    </row>
    <row r="108" spans="1:5" ht="15" customHeight="1">
      <c r="A108" s="159" t="s">
        <v>237</v>
      </c>
      <c r="B108" s="159"/>
      <c r="C108" s="159"/>
      <c r="D108" s="191">
        <v>40527</v>
      </c>
      <c r="E108" s="191"/>
    </row>
    <row r="109" spans="1:5" ht="15" customHeight="1">
      <c r="A109" s="159" t="s">
        <v>238</v>
      </c>
      <c r="B109" s="159"/>
      <c r="C109" s="159"/>
      <c r="D109" s="191">
        <v>39648</v>
      </c>
      <c r="E109" s="191"/>
    </row>
    <row r="110" spans="1:5" ht="15">
      <c r="A110" s="159" t="s">
        <v>239</v>
      </c>
      <c r="B110" s="159"/>
      <c r="C110" s="159"/>
      <c r="D110" s="191">
        <v>39679</v>
      </c>
      <c r="E110" s="191"/>
    </row>
    <row r="111" spans="1:5" ht="15">
      <c r="A111" s="159" t="s">
        <v>240</v>
      </c>
      <c r="B111" s="159"/>
      <c r="C111" s="159"/>
      <c r="D111" s="191">
        <v>39546</v>
      </c>
      <c r="E111" s="191"/>
    </row>
    <row r="112" spans="1:5" ht="15">
      <c r="A112" s="159" t="s">
        <v>241</v>
      </c>
      <c r="B112" s="159"/>
      <c r="C112" s="159"/>
      <c r="D112" s="191">
        <v>39562</v>
      </c>
      <c r="E112" s="191"/>
    </row>
    <row r="113" spans="1:5" ht="15" customHeight="1">
      <c r="A113" s="159" t="s">
        <v>242</v>
      </c>
      <c r="B113" s="159"/>
      <c r="C113" s="159"/>
      <c r="D113" s="191">
        <v>39302</v>
      </c>
      <c r="E113" s="191"/>
    </row>
    <row r="114" spans="1:5" ht="15">
      <c r="A114" s="159" t="s">
        <v>243</v>
      </c>
      <c r="B114" s="159"/>
      <c r="C114" s="159"/>
      <c r="D114" s="191">
        <v>39154</v>
      </c>
      <c r="E114" s="191"/>
    </row>
    <row r="115" spans="1:5" ht="15">
      <c r="A115" s="159" t="s">
        <v>244</v>
      </c>
      <c r="B115" s="159"/>
      <c r="C115" s="159"/>
      <c r="D115" s="191">
        <v>39982</v>
      </c>
      <c r="E115" s="191"/>
    </row>
    <row r="116" spans="1:5" ht="15" customHeight="1">
      <c r="A116" s="159" t="s">
        <v>245</v>
      </c>
      <c r="B116" s="159"/>
      <c r="C116" s="159"/>
      <c r="D116" s="191">
        <v>40606</v>
      </c>
      <c r="E116" s="191"/>
    </row>
    <row r="117" spans="1:5" ht="15">
      <c r="A117" s="159" t="s">
        <v>246</v>
      </c>
      <c r="B117" s="159"/>
      <c r="C117" s="159"/>
      <c r="D117" s="191">
        <v>39884</v>
      </c>
      <c r="E117" s="191"/>
    </row>
    <row r="118" spans="1:5" ht="15">
      <c r="A118" s="159" t="s">
        <v>247</v>
      </c>
      <c r="B118" s="159"/>
      <c r="C118" s="159"/>
      <c r="D118" s="191">
        <v>39792</v>
      </c>
      <c r="E118" s="191"/>
    </row>
    <row r="119" spans="1:5" ht="15" customHeight="1">
      <c r="A119" s="159" t="s">
        <v>248</v>
      </c>
      <c r="B119" s="159"/>
      <c r="C119" s="159"/>
      <c r="D119" s="191">
        <v>39527</v>
      </c>
      <c r="E119" s="191"/>
    </row>
    <row r="120" spans="1:5" ht="15">
      <c r="A120" s="159" t="s">
        <v>249</v>
      </c>
      <c r="B120" s="159"/>
      <c r="C120" s="159"/>
      <c r="D120" s="191">
        <v>40114</v>
      </c>
      <c r="E120" s="191"/>
    </row>
    <row r="121" spans="1:5" ht="15">
      <c r="A121" s="159" t="s">
        <v>250</v>
      </c>
      <c r="B121" s="159"/>
      <c r="C121" s="159"/>
      <c r="D121" s="191">
        <v>39780</v>
      </c>
      <c r="E121" s="191"/>
    </row>
    <row r="122" spans="1:5" ht="15">
      <c r="A122" s="159" t="s">
        <v>251</v>
      </c>
      <c r="B122" s="159"/>
      <c r="C122" s="159"/>
      <c r="D122" s="191">
        <v>40200</v>
      </c>
      <c r="E122" s="191"/>
    </row>
    <row r="123" spans="1:5" ht="15">
      <c r="A123" s="159" t="s">
        <v>212</v>
      </c>
      <c r="B123" s="159"/>
      <c r="C123" s="159"/>
      <c r="D123" s="192">
        <v>39527</v>
      </c>
      <c r="E123" s="192"/>
    </row>
    <row r="124" spans="1:5" ht="15" customHeight="1">
      <c r="A124" s="159" t="s">
        <v>252</v>
      </c>
      <c r="B124" s="159"/>
      <c r="C124" s="159"/>
      <c r="D124" s="192">
        <v>39420</v>
      </c>
      <c r="E124" s="192"/>
    </row>
    <row r="125" spans="1:5" ht="15">
      <c r="A125" s="159" t="s">
        <v>253</v>
      </c>
      <c r="B125" s="159"/>
      <c r="C125" s="159"/>
      <c r="D125" s="192">
        <v>40374</v>
      </c>
      <c r="E125" s="192"/>
    </row>
    <row r="126" spans="1:5" ht="15">
      <c r="A126" s="159" t="s">
        <v>254</v>
      </c>
      <c r="B126" s="159"/>
      <c r="C126" s="159"/>
      <c r="D126" s="192">
        <v>39882</v>
      </c>
      <c r="E126" s="192"/>
    </row>
    <row r="127" spans="1:2" ht="15">
      <c r="A127" s="152"/>
      <c r="B127" s="152"/>
    </row>
    <row r="128" spans="1:8" ht="15" customHeight="1">
      <c r="A128" s="93" t="s">
        <v>219</v>
      </c>
      <c r="B128" s="93"/>
      <c r="C128" s="93"/>
      <c r="D128" s="93"/>
      <c r="E128" s="179" t="s">
        <v>225</v>
      </c>
      <c r="F128" s="179"/>
      <c r="G128" s="179"/>
      <c r="H128" s="179"/>
    </row>
    <row r="129" spans="1:8" ht="18" customHeight="1">
      <c r="A129" s="93"/>
      <c r="B129" s="177" t="s">
        <v>111</v>
      </c>
      <c r="C129" s="177"/>
      <c r="D129" s="177"/>
      <c r="E129" s="93"/>
      <c r="F129" s="93"/>
      <c r="G129" s="93"/>
      <c r="H129" s="93"/>
    </row>
    <row r="130" spans="1:8" ht="9" customHeight="1">
      <c r="A130" s="93"/>
      <c r="B130" s="93"/>
      <c r="C130" s="93"/>
      <c r="D130" s="93"/>
      <c r="E130" s="93"/>
      <c r="F130" s="93"/>
      <c r="G130" s="93"/>
      <c r="H130" s="93"/>
    </row>
    <row r="131" spans="1:8" ht="51.75" customHeight="1">
      <c r="A131" s="93" t="s">
        <v>205</v>
      </c>
      <c r="B131" s="93"/>
      <c r="C131" s="93"/>
      <c r="D131" s="93"/>
      <c r="E131" s="178" t="s">
        <v>217</v>
      </c>
      <c r="F131" s="178"/>
      <c r="G131" s="178"/>
      <c r="H131" s="178"/>
    </row>
    <row r="132" spans="1:8" ht="18" customHeight="1">
      <c r="A132" s="93"/>
      <c r="B132" s="177" t="s">
        <v>111</v>
      </c>
      <c r="C132" s="177"/>
      <c r="D132" s="177"/>
      <c r="E132" s="93"/>
      <c r="F132" s="93"/>
      <c r="G132" s="93"/>
      <c r="H132" s="93"/>
    </row>
  </sheetData>
  <mergeCells count="317">
    <mergeCell ref="A125:C125"/>
    <mergeCell ref="A126:C126"/>
    <mergeCell ref="D126:E126"/>
    <mergeCell ref="D123:E123"/>
    <mergeCell ref="A105:C105"/>
    <mergeCell ref="A106:C106"/>
    <mergeCell ref="A107:C107"/>
    <mergeCell ref="A108:C108"/>
    <mergeCell ref="D118:E118"/>
    <mergeCell ref="D119:E119"/>
    <mergeCell ref="D120:E120"/>
    <mergeCell ref="A109:C109"/>
    <mergeCell ref="A110:C110"/>
    <mergeCell ref="A111:C111"/>
    <mergeCell ref="A112:C112"/>
    <mergeCell ref="D124:E124"/>
    <mergeCell ref="D125:E125"/>
    <mergeCell ref="D121:E121"/>
    <mergeCell ref="D122:E122"/>
    <mergeCell ref="D116:E116"/>
    <mergeCell ref="D104:E104"/>
    <mergeCell ref="D105:E105"/>
    <mergeCell ref="D106:E106"/>
    <mergeCell ref="D107:E107"/>
    <mergeCell ref="D111:E111"/>
    <mergeCell ref="D112:E112"/>
    <mergeCell ref="A122:C122"/>
    <mergeCell ref="A123:C123"/>
    <mergeCell ref="A124:C124"/>
    <mergeCell ref="D108:E108"/>
    <mergeCell ref="D109:E109"/>
    <mergeCell ref="D110:E110"/>
    <mergeCell ref="D117:E117"/>
    <mergeCell ref="D113:E113"/>
    <mergeCell ref="D114:E114"/>
    <mergeCell ref="D115:E115"/>
    <mergeCell ref="A118:C118"/>
    <mergeCell ref="A119:C119"/>
    <mergeCell ref="A120:C120"/>
    <mergeCell ref="A121:C121"/>
    <mergeCell ref="A75:B75"/>
    <mergeCell ref="D75:E75"/>
    <mergeCell ref="A40:B40"/>
    <mergeCell ref="A60:B60"/>
    <mergeCell ref="D60:E60"/>
    <mergeCell ref="A57:B57"/>
    <mergeCell ref="D57:E57"/>
    <mergeCell ref="A52:B52"/>
    <mergeCell ref="D52:E52"/>
    <mergeCell ref="A41:B41"/>
    <mergeCell ref="A56:B56"/>
    <mergeCell ref="G60:H60"/>
    <mergeCell ref="A73:B73"/>
    <mergeCell ref="A58:B58"/>
    <mergeCell ref="D58:E58"/>
    <mergeCell ref="G58:H58"/>
    <mergeCell ref="A59:B59"/>
    <mergeCell ref="D59:E59"/>
    <mergeCell ref="G59:H59"/>
    <mergeCell ref="A70:B70"/>
    <mergeCell ref="A53:B53"/>
    <mergeCell ref="D53:E53"/>
    <mergeCell ref="G53:H53"/>
    <mergeCell ref="G57:H57"/>
    <mergeCell ref="A54:B54"/>
    <mergeCell ref="D54:E54"/>
    <mergeCell ref="G54:H54"/>
    <mergeCell ref="A55:B55"/>
    <mergeCell ref="D55:E55"/>
    <mergeCell ref="G55:H55"/>
    <mergeCell ref="G44:H44"/>
    <mergeCell ref="A36:B36"/>
    <mergeCell ref="A27:B27"/>
    <mergeCell ref="D27:E27"/>
    <mergeCell ref="D34:E34"/>
    <mergeCell ref="D35:E35"/>
    <mergeCell ref="D36:E36"/>
    <mergeCell ref="A29:B29"/>
    <mergeCell ref="A30:B30"/>
    <mergeCell ref="A31:B31"/>
    <mergeCell ref="A32:B32"/>
    <mergeCell ref="A33:B33"/>
    <mergeCell ref="A34:B34"/>
    <mergeCell ref="A35:B35"/>
    <mergeCell ref="D30:E30"/>
    <mergeCell ref="D31:E31"/>
    <mergeCell ref="D32:E32"/>
    <mergeCell ref="D33:E33"/>
    <mergeCell ref="D29:E29"/>
    <mergeCell ref="D73:E73"/>
    <mergeCell ref="A37:B37"/>
    <mergeCell ref="D37:E37"/>
    <mergeCell ref="D39:E39"/>
    <mergeCell ref="A39:B39"/>
    <mergeCell ref="A50:B50"/>
    <mergeCell ref="D50:E50"/>
    <mergeCell ref="A48:B48"/>
    <mergeCell ref="D48:E48"/>
    <mergeCell ref="A12:B12"/>
    <mergeCell ref="D12:E12"/>
    <mergeCell ref="G12:H12"/>
    <mergeCell ref="D10:E10"/>
    <mergeCell ref="G10:H10"/>
    <mergeCell ref="A4:H4"/>
    <mergeCell ref="A5:H5"/>
    <mergeCell ref="A6:H6"/>
    <mergeCell ref="A7:H7"/>
    <mergeCell ref="A1:H1"/>
    <mergeCell ref="A2:H2"/>
    <mergeCell ref="A11:B11"/>
    <mergeCell ref="D11:E11"/>
    <mergeCell ref="G11:H11"/>
    <mergeCell ref="A8:H8"/>
    <mergeCell ref="A9:B9"/>
    <mergeCell ref="D9:E9"/>
    <mergeCell ref="G9:H9"/>
    <mergeCell ref="A10:B10"/>
    <mergeCell ref="A13:B13"/>
    <mergeCell ref="D13:E13"/>
    <mergeCell ref="G13:H13"/>
    <mergeCell ref="A15:B15"/>
    <mergeCell ref="D15:E15"/>
    <mergeCell ref="G15:H15"/>
    <mergeCell ref="A14:B14"/>
    <mergeCell ref="D14:E14"/>
    <mergeCell ref="A16:B16"/>
    <mergeCell ref="D16:E16"/>
    <mergeCell ref="G16:H16"/>
    <mergeCell ref="A17:B17"/>
    <mergeCell ref="D17:E17"/>
    <mergeCell ref="G17:H17"/>
    <mergeCell ref="A18:B18"/>
    <mergeCell ref="D18:E18"/>
    <mergeCell ref="G18:H18"/>
    <mergeCell ref="A20:B20"/>
    <mergeCell ref="D20:E20"/>
    <mergeCell ref="G20:H20"/>
    <mergeCell ref="A19:B19"/>
    <mergeCell ref="D19:E19"/>
    <mergeCell ref="A21:B21"/>
    <mergeCell ref="D21:E21"/>
    <mergeCell ref="G21:H21"/>
    <mergeCell ref="A22:B22"/>
    <mergeCell ref="D22:E22"/>
    <mergeCell ref="G22:H22"/>
    <mergeCell ref="A23:B23"/>
    <mergeCell ref="D23:E23"/>
    <mergeCell ref="G23:H23"/>
    <mergeCell ref="A24:B24"/>
    <mergeCell ref="D24:E24"/>
    <mergeCell ref="G24:H24"/>
    <mergeCell ref="A28:B28"/>
    <mergeCell ref="D28:E28"/>
    <mergeCell ref="G28:H28"/>
    <mergeCell ref="A25:B25"/>
    <mergeCell ref="D25:E25"/>
    <mergeCell ref="G25:H25"/>
    <mergeCell ref="A26:B26"/>
    <mergeCell ref="D26:E26"/>
    <mergeCell ref="G26:H26"/>
    <mergeCell ref="G37:H37"/>
    <mergeCell ref="A38:B38"/>
    <mergeCell ref="D38:E38"/>
    <mergeCell ref="G38:H38"/>
    <mergeCell ref="G48:H48"/>
    <mergeCell ref="A49:B49"/>
    <mergeCell ref="G64:H64"/>
    <mergeCell ref="A51:B51"/>
    <mergeCell ref="D51:E51"/>
    <mergeCell ref="A62:B62"/>
    <mergeCell ref="G62:H62"/>
    <mergeCell ref="A61:B61"/>
    <mergeCell ref="A64:B64"/>
    <mergeCell ref="D64:E64"/>
    <mergeCell ref="G70:H70"/>
    <mergeCell ref="A68:B68"/>
    <mergeCell ref="D68:E68"/>
    <mergeCell ref="G68:H68"/>
    <mergeCell ref="A69:B69"/>
    <mergeCell ref="D69:E69"/>
    <mergeCell ref="G69:H69"/>
    <mergeCell ref="D70:E70"/>
    <mergeCell ref="A76:B76"/>
    <mergeCell ref="D76:E76"/>
    <mergeCell ref="G76:H76"/>
    <mergeCell ref="A71:B71"/>
    <mergeCell ref="D71:E71"/>
    <mergeCell ref="G71:H71"/>
    <mergeCell ref="A72:B72"/>
    <mergeCell ref="D72:E72"/>
    <mergeCell ref="A74:B74"/>
    <mergeCell ref="D74:E74"/>
    <mergeCell ref="A81:B81"/>
    <mergeCell ref="D81:E81"/>
    <mergeCell ref="G81:H81"/>
    <mergeCell ref="A79:B79"/>
    <mergeCell ref="D79:E79"/>
    <mergeCell ref="G79:H79"/>
    <mergeCell ref="A80:B80"/>
    <mergeCell ref="D80:E80"/>
    <mergeCell ref="G80:H80"/>
    <mergeCell ref="A77:B77"/>
    <mergeCell ref="D77:E77"/>
    <mergeCell ref="G77:H77"/>
    <mergeCell ref="G78:H78"/>
    <mergeCell ref="A78:B78"/>
    <mergeCell ref="D78:E78"/>
    <mergeCell ref="A82:B82"/>
    <mergeCell ref="D82:E82"/>
    <mergeCell ref="G82:H82"/>
    <mergeCell ref="A83:B83"/>
    <mergeCell ref="D83:E83"/>
    <mergeCell ref="G83:H83"/>
    <mergeCell ref="A84:B84"/>
    <mergeCell ref="D84:E84"/>
    <mergeCell ref="G84:H84"/>
    <mergeCell ref="A85:B85"/>
    <mergeCell ref="D85:E85"/>
    <mergeCell ref="G85:H85"/>
    <mergeCell ref="A86:B86"/>
    <mergeCell ref="D86:E86"/>
    <mergeCell ref="G86:H86"/>
    <mergeCell ref="A87:B87"/>
    <mergeCell ref="D87:E87"/>
    <mergeCell ref="G87:H87"/>
    <mergeCell ref="A88:B88"/>
    <mergeCell ref="D88:E88"/>
    <mergeCell ref="G88:H88"/>
    <mergeCell ref="A89:B89"/>
    <mergeCell ref="D89:E89"/>
    <mergeCell ref="G89:H89"/>
    <mergeCell ref="A90:B90"/>
    <mergeCell ref="D90:E90"/>
    <mergeCell ref="G90:H90"/>
    <mergeCell ref="A91:B91"/>
    <mergeCell ref="D91:E91"/>
    <mergeCell ref="G91:H91"/>
    <mergeCell ref="A92:B92"/>
    <mergeCell ref="D92:E92"/>
    <mergeCell ref="G92:H92"/>
    <mergeCell ref="A93:B93"/>
    <mergeCell ref="D93:E93"/>
    <mergeCell ref="G93:H93"/>
    <mergeCell ref="G96:H96"/>
    <mergeCell ref="A94:B94"/>
    <mergeCell ref="D94:E94"/>
    <mergeCell ref="G94:H94"/>
    <mergeCell ref="A95:B95"/>
    <mergeCell ref="D95:E95"/>
    <mergeCell ref="G95:H95"/>
    <mergeCell ref="A96:B96"/>
    <mergeCell ref="G99:H99"/>
    <mergeCell ref="B129:D129"/>
    <mergeCell ref="E131:H131"/>
    <mergeCell ref="A100:B100"/>
    <mergeCell ref="D100:E100"/>
    <mergeCell ref="G100:H100"/>
    <mergeCell ref="E128:H128"/>
    <mergeCell ref="A102:C102"/>
    <mergeCell ref="A104:C104"/>
    <mergeCell ref="A113:C113"/>
    <mergeCell ref="B132:D132"/>
    <mergeCell ref="A99:B99"/>
    <mergeCell ref="D99:E99"/>
    <mergeCell ref="D96:E96"/>
    <mergeCell ref="A98:B98"/>
    <mergeCell ref="D98:E98"/>
    <mergeCell ref="A114:C114"/>
    <mergeCell ref="A115:C115"/>
    <mergeCell ref="A116:C116"/>
    <mergeCell ref="A117:C117"/>
    <mergeCell ref="G98:H98"/>
    <mergeCell ref="A97:B97"/>
    <mergeCell ref="D97:E97"/>
    <mergeCell ref="G97:H97"/>
    <mergeCell ref="A67:B67"/>
    <mergeCell ref="D67:E67"/>
    <mergeCell ref="G67:H67"/>
    <mergeCell ref="A65:B65"/>
    <mergeCell ref="D65:E65"/>
    <mergeCell ref="G65:H65"/>
    <mergeCell ref="A66:B66"/>
    <mergeCell ref="D66:E66"/>
    <mergeCell ref="G66:H66"/>
    <mergeCell ref="A42:B42"/>
    <mergeCell ref="D42:E42"/>
    <mergeCell ref="D49:E49"/>
    <mergeCell ref="D47:E47"/>
    <mergeCell ref="A45:B45"/>
    <mergeCell ref="D45:E45"/>
    <mergeCell ref="A47:B47"/>
    <mergeCell ref="A43:B43"/>
    <mergeCell ref="D43:E43"/>
    <mergeCell ref="A46:B46"/>
    <mergeCell ref="A63:B63"/>
    <mergeCell ref="D63:E63"/>
    <mergeCell ref="G39:H39"/>
    <mergeCell ref="D44:E44"/>
    <mergeCell ref="G63:H63"/>
    <mergeCell ref="G50:H50"/>
    <mergeCell ref="D41:E41"/>
    <mergeCell ref="G51:H51"/>
    <mergeCell ref="D61:E61"/>
    <mergeCell ref="G61:H61"/>
    <mergeCell ref="G46:H46"/>
    <mergeCell ref="D46:E46"/>
    <mergeCell ref="G45:H45"/>
    <mergeCell ref="G47:H47"/>
    <mergeCell ref="D62:E62"/>
    <mergeCell ref="G49:H49"/>
    <mergeCell ref="D56:E56"/>
    <mergeCell ref="G56:H56"/>
    <mergeCell ref="G52:H52"/>
    <mergeCell ref="D40:E40"/>
    <mergeCell ref="G42:H42"/>
    <mergeCell ref="G41:H41"/>
    <mergeCell ref="G43:H43"/>
  </mergeCells>
  <printOptions/>
  <pageMargins left="0.9448818897637796" right="0.2362204724409449" top="0.2362204724409449" bottom="0.2362204724409449" header="0.2362204724409449" footer="0.1968503937007874"/>
  <pageSetup fitToHeight="2" fitToWidth="1" horizontalDpi="600" verticalDpi="600" orientation="portrait" paperSize="9" scale="69"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view="pageBreakPreview" zoomScaleNormal="110" zoomScaleSheetLayoutView="100" workbookViewId="0" topLeftCell="B25">
      <selection activeCell="D14" sqref="D14"/>
    </sheetView>
  </sheetViews>
  <sheetFormatPr defaultColWidth="9.140625" defaultRowHeight="12.75"/>
  <cols>
    <col min="1" max="1" width="0.5625" style="4" hidden="1" customWidth="1"/>
    <col min="2" max="2" width="44.57421875" style="4" customWidth="1"/>
    <col min="3" max="3" width="21.421875" style="4" customWidth="1"/>
    <col min="4" max="4" width="17.421875" style="4" customWidth="1"/>
    <col min="5" max="5" width="18.00390625" style="4" customWidth="1"/>
    <col min="6" max="6" width="24.8515625" style="4" customWidth="1"/>
    <col min="7" max="7" width="13.00390625" style="4" customWidth="1"/>
    <col min="8" max="8" width="13.140625" style="4" customWidth="1"/>
    <col min="9" max="16384" width="9.140625" style="4" customWidth="1"/>
  </cols>
  <sheetData>
    <row r="1" spans="2:8" ht="12.75" customHeight="1">
      <c r="B1" s="199" t="s">
        <v>125</v>
      </c>
      <c r="C1" s="199"/>
      <c r="D1" s="199"/>
      <c r="E1" s="199"/>
      <c r="F1" s="199"/>
      <c r="G1" s="199"/>
      <c r="H1" s="199"/>
    </row>
    <row r="2" spans="2:8" ht="12.75" customHeight="1">
      <c r="B2" s="199" t="s">
        <v>126</v>
      </c>
      <c r="C2" s="199"/>
      <c r="D2" s="199"/>
      <c r="E2" s="199"/>
      <c r="F2" s="199"/>
      <c r="G2" s="199"/>
      <c r="H2" s="199"/>
    </row>
    <row r="3" spans="2:8" ht="12.75" customHeight="1">
      <c r="B3" s="200" t="s">
        <v>228</v>
      </c>
      <c r="C3" s="200"/>
      <c r="D3" s="200"/>
      <c r="E3" s="200"/>
      <c r="F3" s="200"/>
      <c r="G3" s="200"/>
      <c r="H3" s="200"/>
    </row>
    <row r="4" ht="12">
      <c r="C4" s="22"/>
    </row>
    <row r="5" spans="2:9" ht="12.75" customHeight="1">
      <c r="B5" s="162" t="s">
        <v>103</v>
      </c>
      <c r="C5" s="162"/>
      <c r="D5" s="162"/>
      <c r="E5" s="162"/>
      <c r="F5" s="162"/>
      <c r="G5" s="162"/>
      <c r="H5" s="162"/>
      <c r="I5" s="62"/>
    </row>
    <row r="6" spans="2:9" ht="12.75" customHeight="1">
      <c r="B6" s="197" t="s">
        <v>134</v>
      </c>
      <c r="C6" s="197"/>
      <c r="D6" s="197"/>
      <c r="E6" s="197"/>
      <c r="F6" s="197"/>
      <c r="G6" s="197"/>
      <c r="H6" s="197"/>
      <c r="I6" s="62"/>
    </row>
    <row r="7" spans="2:9" ht="12.75" customHeight="1">
      <c r="B7" s="198" t="s">
        <v>104</v>
      </c>
      <c r="C7" s="198"/>
      <c r="D7" s="198"/>
      <c r="E7" s="198"/>
      <c r="F7" s="198"/>
      <c r="G7" s="198"/>
      <c r="H7" s="198"/>
      <c r="I7" s="62"/>
    </row>
    <row r="8" spans="2:9" ht="12.75" customHeight="1">
      <c r="B8" s="197" t="s">
        <v>135</v>
      </c>
      <c r="C8" s="197"/>
      <c r="D8" s="197"/>
      <c r="E8" s="197"/>
      <c r="F8" s="197"/>
      <c r="G8" s="197"/>
      <c r="H8" s="197"/>
      <c r="I8" s="197"/>
    </row>
    <row r="9" spans="2:9" ht="12.75" customHeight="1">
      <c r="B9" s="197" t="s">
        <v>136</v>
      </c>
      <c r="C9" s="197"/>
      <c r="D9" s="197"/>
      <c r="E9" s="197"/>
      <c r="F9" s="197"/>
      <c r="G9" s="197"/>
      <c r="H9" s="197"/>
      <c r="I9" s="62"/>
    </row>
    <row r="10" ht="12">
      <c r="C10" s="23"/>
    </row>
    <row r="11" ht="14.25">
      <c r="B11" s="72" t="s">
        <v>73</v>
      </c>
    </row>
    <row r="13" spans="2:6" ht="24">
      <c r="B13" s="40" t="s">
        <v>79</v>
      </c>
      <c r="C13" s="40" t="s">
        <v>78</v>
      </c>
      <c r="D13" s="40" t="s">
        <v>77</v>
      </c>
      <c r="E13" s="40" t="s">
        <v>76</v>
      </c>
      <c r="F13" s="40" t="s">
        <v>75</v>
      </c>
    </row>
    <row r="14" spans="2:6" ht="12">
      <c r="B14" s="41">
        <v>1</v>
      </c>
      <c r="C14" s="41">
        <v>2</v>
      </c>
      <c r="D14" s="41">
        <v>3</v>
      </c>
      <c r="E14" s="41">
        <v>4</v>
      </c>
      <c r="F14" s="41">
        <v>5</v>
      </c>
    </row>
    <row r="15" spans="2:6" ht="12">
      <c r="B15" s="41" t="s">
        <v>97</v>
      </c>
      <c r="C15" s="41" t="s">
        <v>97</v>
      </c>
      <c r="D15" s="41" t="s">
        <v>97</v>
      </c>
      <c r="E15" s="41" t="s">
        <v>97</v>
      </c>
      <c r="F15" s="41" t="s">
        <v>97</v>
      </c>
    </row>
    <row r="17" ht="14.25">
      <c r="B17" s="72" t="s">
        <v>74</v>
      </c>
    </row>
    <row r="18" ht="6" customHeight="1"/>
    <row r="19" ht="12">
      <c r="B19" s="4" t="s">
        <v>123</v>
      </c>
    </row>
    <row r="21" spans="2:8" ht="60">
      <c r="B21" s="40" t="s">
        <v>80</v>
      </c>
      <c r="C21" s="40" t="s">
        <v>81</v>
      </c>
      <c r="D21" s="40" t="s">
        <v>56</v>
      </c>
      <c r="E21" s="40" t="s">
        <v>82</v>
      </c>
      <c r="F21" s="40" t="s">
        <v>83</v>
      </c>
      <c r="G21" s="40" t="s">
        <v>84</v>
      </c>
      <c r="H21" s="40" t="s">
        <v>85</v>
      </c>
    </row>
    <row r="22" spans="2:8" ht="12.75" thickBot="1">
      <c r="B22" s="41">
        <v>1</v>
      </c>
      <c r="C22" s="41">
        <v>2</v>
      </c>
      <c r="D22" s="41">
        <v>3</v>
      </c>
      <c r="E22" s="41">
        <v>4</v>
      </c>
      <c r="F22" s="41">
        <v>5</v>
      </c>
      <c r="G22" s="41">
        <v>6</v>
      </c>
      <c r="H22" s="41">
        <v>7</v>
      </c>
    </row>
    <row r="23" spans="1:8" ht="16.5" customHeight="1" thickBot="1">
      <c r="A23" s="71"/>
      <c r="B23" s="193" t="s">
        <v>229</v>
      </c>
      <c r="C23" s="41" t="s">
        <v>230</v>
      </c>
      <c r="D23" s="77">
        <v>119689.8</v>
      </c>
      <c r="E23" s="41">
        <v>66.13</v>
      </c>
      <c r="F23" s="194" t="s">
        <v>231</v>
      </c>
      <c r="G23" s="74">
        <v>38973</v>
      </c>
      <c r="H23" s="41" t="s">
        <v>97</v>
      </c>
    </row>
    <row r="24" spans="1:8" ht="16.5" customHeight="1">
      <c r="A24" s="145"/>
      <c r="B24" s="193"/>
      <c r="C24" s="41" t="s">
        <v>230</v>
      </c>
      <c r="D24" s="77">
        <v>115993.06</v>
      </c>
      <c r="E24" s="41">
        <v>64.17</v>
      </c>
      <c r="F24" s="195"/>
      <c r="G24" s="74">
        <v>38974</v>
      </c>
      <c r="H24" s="41" t="s">
        <v>97</v>
      </c>
    </row>
    <row r="25" spans="1:8" ht="16.5" customHeight="1">
      <c r="A25" s="145"/>
      <c r="B25" s="193"/>
      <c r="C25" s="41" t="s">
        <v>230</v>
      </c>
      <c r="D25" s="77">
        <v>114723.046</v>
      </c>
      <c r="E25" s="41">
        <v>63.89</v>
      </c>
      <c r="F25" s="195"/>
      <c r="G25" s="74">
        <v>38975</v>
      </c>
      <c r="H25" s="41" t="s">
        <v>97</v>
      </c>
    </row>
    <row r="26" spans="1:8" ht="16.5" customHeight="1">
      <c r="A26" s="145"/>
      <c r="B26" s="193"/>
      <c r="C26" s="41" t="s">
        <v>230</v>
      </c>
      <c r="D26" s="77">
        <v>114786.036</v>
      </c>
      <c r="E26" s="41">
        <v>63.84</v>
      </c>
      <c r="F26" s="195"/>
      <c r="G26" s="74">
        <v>38978</v>
      </c>
      <c r="H26" s="41" t="s">
        <v>97</v>
      </c>
    </row>
    <row r="27" spans="1:8" ht="16.5" customHeight="1">
      <c r="A27" s="145"/>
      <c r="B27" s="193"/>
      <c r="C27" s="41" t="s">
        <v>230</v>
      </c>
      <c r="D27" s="77">
        <v>116157.851</v>
      </c>
      <c r="E27" s="41">
        <v>64.09</v>
      </c>
      <c r="F27" s="195"/>
      <c r="G27" s="74">
        <v>38979</v>
      </c>
      <c r="H27" s="41" t="s">
        <v>97</v>
      </c>
    </row>
    <row r="28" spans="1:8" ht="16.5" customHeight="1">
      <c r="A28" s="145"/>
      <c r="B28" s="193"/>
      <c r="C28" s="41" t="s">
        <v>230</v>
      </c>
      <c r="D28" s="77">
        <v>114392.933</v>
      </c>
      <c r="E28" s="41">
        <v>63.79</v>
      </c>
      <c r="F28" s="195"/>
      <c r="G28" s="74">
        <v>38980</v>
      </c>
      <c r="H28" s="41" t="s">
        <v>97</v>
      </c>
    </row>
    <row r="29" spans="1:8" ht="16.5" customHeight="1">
      <c r="A29" s="145"/>
      <c r="B29" s="193"/>
      <c r="C29" s="41" t="s">
        <v>230</v>
      </c>
      <c r="D29" s="77">
        <v>114564.229</v>
      </c>
      <c r="E29" s="41">
        <v>63.85</v>
      </c>
      <c r="F29" s="195"/>
      <c r="G29" s="74">
        <v>38981</v>
      </c>
      <c r="H29" s="41" t="s">
        <v>97</v>
      </c>
    </row>
    <row r="30" spans="1:8" ht="16.5" customHeight="1">
      <c r="A30" s="145"/>
      <c r="B30" s="193"/>
      <c r="C30" s="41" t="s">
        <v>230</v>
      </c>
      <c r="D30" s="77">
        <v>111138.811</v>
      </c>
      <c r="E30" s="41">
        <v>62.65</v>
      </c>
      <c r="F30" s="195"/>
      <c r="G30" s="74">
        <v>38982</v>
      </c>
      <c r="H30" s="41" t="s">
        <v>97</v>
      </c>
    </row>
    <row r="31" spans="1:8" ht="16.5" customHeight="1">
      <c r="A31" s="145"/>
      <c r="B31" s="193"/>
      <c r="C31" s="41" t="s">
        <v>230</v>
      </c>
      <c r="D31" s="77">
        <v>112574.08064</v>
      </c>
      <c r="E31" s="41">
        <v>65.62</v>
      </c>
      <c r="F31" s="196"/>
      <c r="G31" s="74">
        <v>38985</v>
      </c>
      <c r="H31" s="41" t="s">
        <v>97</v>
      </c>
    </row>
    <row r="33" ht="12">
      <c r="B33" s="4" t="s">
        <v>124</v>
      </c>
    </row>
    <row r="35" spans="2:8" ht="60">
      <c r="B35" s="40" t="s">
        <v>80</v>
      </c>
      <c r="C35" s="40" t="s">
        <v>86</v>
      </c>
      <c r="D35" s="40" t="s">
        <v>87</v>
      </c>
      <c r="E35" s="40" t="s">
        <v>88</v>
      </c>
      <c r="F35" s="40" t="s">
        <v>89</v>
      </c>
      <c r="G35" s="40" t="s">
        <v>84</v>
      </c>
      <c r="H35" s="40" t="s">
        <v>90</v>
      </c>
    </row>
    <row r="36" spans="2:8" ht="12">
      <c r="B36" s="73">
        <v>1</v>
      </c>
      <c r="C36" s="73">
        <v>2</v>
      </c>
      <c r="D36" s="73">
        <v>3</v>
      </c>
      <c r="E36" s="73">
        <v>4</v>
      </c>
      <c r="F36" s="73">
        <v>5</v>
      </c>
      <c r="G36" s="73">
        <v>6</v>
      </c>
      <c r="H36" s="73">
        <v>7</v>
      </c>
    </row>
    <row r="37" spans="2:8" ht="12">
      <c r="B37" s="41" t="s">
        <v>97</v>
      </c>
      <c r="C37" s="41" t="s">
        <v>97</v>
      </c>
      <c r="D37" s="41" t="s">
        <v>97</v>
      </c>
      <c r="E37" s="41" t="s">
        <v>97</v>
      </c>
      <c r="F37" s="41" t="s">
        <v>97</v>
      </c>
      <c r="G37" s="74"/>
      <c r="H37" s="41"/>
    </row>
    <row r="39" spans="2:5" ht="15">
      <c r="B39" s="62" t="s">
        <v>219</v>
      </c>
      <c r="C39" s="62" t="s">
        <v>207</v>
      </c>
      <c r="D39" s="62"/>
      <c r="E39" s="62" t="s">
        <v>224</v>
      </c>
    </row>
    <row r="40" spans="2:5" ht="15">
      <c r="B40" s="62"/>
      <c r="C40" s="62"/>
      <c r="D40" s="62"/>
      <c r="E40" s="62"/>
    </row>
    <row r="41" spans="2:5" ht="15">
      <c r="B41" s="62"/>
      <c r="C41" s="62"/>
      <c r="D41" s="62"/>
      <c r="E41" s="62"/>
    </row>
    <row r="42" spans="2:5" ht="15">
      <c r="B42" s="62" t="s">
        <v>16</v>
      </c>
      <c r="C42" s="62"/>
      <c r="D42" s="62"/>
      <c r="E42" s="62"/>
    </row>
    <row r="43" spans="2:5" ht="15">
      <c r="B43" s="62" t="s">
        <v>17</v>
      </c>
      <c r="C43" s="62"/>
      <c r="D43" s="62"/>
      <c r="E43" s="62"/>
    </row>
    <row r="44" spans="2:5" ht="15">
      <c r="B44" s="62" t="s">
        <v>208</v>
      </c>
      <c r="C44" s="62" t="s">
        <v>207</v>
      </c>
      <c r="D44" s="62"/>
      <c r="E44" s="62" t="s">
        <v>206</v>
      </c>
    </row>
  </sheetData>
  <mergeCells count="10">
    <mergeCell ref="B1:H1"/>
    <mergeCell ref="B2:H2"/>
    <mergeCell ref="B3:H3"/>
    <mergeCell ref="B5:H5"/>
    <mergeCell ref="B23:B31"/>
    <mergeCell ref="F23:F31"/>
    <mergeCell ref="B6:H6"/>
    <mergeCell ref="B7:H7"/>
    <mergeCell ref="B8:I8"/>
    <mergeCell ref="B9:H9"/>
  </mergeCells>
  <printOptions/>
  <pageMargins left="0.6299212598425197" right="0.2362204724409449" top="0.2362204724409449" bottom="0.1968503937007874" header="0.2362204724409449" footer="0.1968503937007874"/>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G47"/>
  <sheetViews>
    <sheetView view="pageBreakPreview" zoomScaleSheetLayoutView="100" workbookViewId="0" topLeftCell="A7">
      <selection activeCell="D12" sqref="D12:D14"/>
    </sheetView>
  </sheetViews>
  <sheetFormatPr defaultColWidth="9.140625" defaultRowHeight="12.75"/>
  <cols>
    <col min="1" max="1" width="58.00390625" style="25" customWidth="1"/>
    <col min="2" max="2" width="7.8515625" style="25" customWidth="1"/>
    <col min="3" max="3" width="23.8515625" style="25" customWidth="1"/>
    <col min="4" max="4" width="18.00390625" style="25" customWidth="1"/>
    <col min="5" max="5" width="16.57421875" style="25" bestFit="1" customWidth="1"/>
    <col min="6" max="6" width="15.57421875" style="25" bestFit="1" customWidth="1"/>
    <col min="7" max="16384" width="9.140625" style="25" customWidth="1"/>
  </cols>
  <sheetData>
    <row r="1" spans="1:4" ht="15.75">
      <c r="A1" s="202" t="s">
        <v>195</v>
      </c>
      <c r="B1" s="202"/>
      <c r="C1" s="202"/>
      <c r="D1" s="46"/>
    </row>
    <row r="2" spans="1:5" ht="15.75">
      <c r="A2" s="203" t="s">
        <v>227</v>
      </c>
      <c r="B2" s="203"/>
      <c r="C2" s="203"/>
      <c r="D2" s="46"/>
      <c r="E2" s="9"/>
    </row>
    <row r="3" spans="1:7" s="13" customFormat="1" ht="31.5" customHeight="1">
      <c r="A3" s="204" t="s">
        <v>103</v>
      </c>
      <c r="B3" s="204"/>
      <c r="C3" s="204"/>
      <c r="D3" s="56"/>
      <c r="E3" s="24"/>
      <c r="F3" s="24"/>
      <c r="G3" s="24"/>
    </row>
    <row r="4" spans="1:7" s="13" customFormat="1" ht="15.75">
      <c r="A4" s="205" t="s">
        <v>134</v>
      </c>
      <c r="B4" s="205"/>
      <c r="C4" s="205"/>
      <c r="D4" s="57"/>
      <c r="E4" s="11"/>
      <c r="F4" s="11"/>
      <c r="G4" s="11"/>
    </row>
    <row r="5" spans="1:7" s="13" customFormat="1" ht="15.75">
      <c r="A5" s="206" t="s">
        <v>104</v>
      </c>
      <c r="B5" s="206"/>
      <c r="C5" s="206"/>
      <c r="D5" s="58"/>
      <c r="E5" s="24"/>
      <c r="F5" s="24"/>
      <c r="G5" s="24"/>
    </row>
    <row r="6" spans="1:7" s="13" customFormat="1" ht="15.75">
      <c r="A6" s="205" t="s">
        <v>135</v>
      </c>
      <c r="B6" s="205"/>
      <c r="C6" s="205"/>
      <c r="D6" s="57"/>
      <c r="E6" s="11"/>
      <c r="F6" s="11"/>
      <c r="G6" s="11"/>
    </row>
    <row r="7" spans="1:7" s="13" customFormat="1" ht="15.75">
      <c r="A7" s="205" t="s">
        <v>198</v>
      </c>
      <c r="B7" s="205"/>
      <c r="C7" s="205"/>
      <c r="D7" s="57"/>
      <c r="E7" s="11"/>
      <c r="F7" s="11"/>
      <c r="G7" s="11"/>
    </row>
    <row r="8" spans="1:3" ht="13.5">
      <c r="A8" s="1"/>
      <c r="C8" s="69" t="s">
        <v>203</v>
      </c>
    </row>
    <row r="9" spans="1:5" ht="33" customHeight="1">
      <c r="A9" s="47" t="s">
        <v>95</v>
      </c>
      <c r="B9" s="47" t="s">
        <v>96</v>
      </c>
      <c r="C9" s="47" t="s">
        <v>92</v>
      </c>
      <c r="E9" s="2"/>
    </row>
    <row r="10" spans="1:5" ht="12.75">
      <c r="A10" s="66">
        <v>1</v>
      </c>
      <c r="B10" s="66">
        <v>2</v>
      </c>
      <c r="C10" s="66">
        <v>3</v>
      </c>
      <c r="D10" s="97"/>
      <c r="E10" s="2"/>
    </row>
    <row r="11" spans="1:6" ht="17.25" customHeight="1">
      <c r="A11" s="48" t="s">
        <v>127</v>
      </c>
      <c r="B11" s="70" t="s">
        <v>15</v>
      </c>
      <c r="C11" s="49">
        <f>77007548.51</f>
        <v>77007548.51</v>
      </c>
      <c r="D11" s="97"/>
      <c r="E11" s="2"/>
      <c r="F11" s="2"/>
    </row>
    <row r="12" spans="1:6" s="7" customFormat="1" ht="15.75">
      <c r="A12" s="48" t="s">
        <v>93</v>
      </c>
      <c r="B12" s="70" t="s">
        <v>2</v>
      </c>
      <c r="C12" s="49">
        <v>154831040.76</v>
      </c>
      <c r="D12" s="97"/>
      <c r="E12" s="27"/>
      <c r="F12" s="28"/>
    </row>
    <row r="13" spans="1:6" s="7" customFormat="1" ht="15.75">
      <c r="A13" s="48" t="s">
        <v>94</v>
      </c>
      <c r="B13" s="70" t="s">
        <v>3</v>
      </c>
      <c r="C13" s="49">
        <v>61891681.31</v>
      </c>
      <c r="D13" s="97"/>
      <c r="E13" s="28"/>
      <c r="F13" s="28"/>
    </row>
    <row r="14" spans="1:6" s="7" customFormat="1" ht="51" customHeight="1">
      <c r="A14" s="48" t="s">
        <v>128</v>
      </c>
      <c r="B14" s="70" t="s">
        <v>6</v>
      </c>
      <c r="C14" s="49">
        <f>35299042.45+4884510.29</f>
        <v>40183552.74</v>
      </c>
      <c r="D14" s="99"/>
      <c r="E14" s="98"/>
      <c r="F14" s="28"/>
    </row>
    <row r="15" spans="1:6" s="7" customFormat="1" ht="47.25">
      <c r="A15" s="48" t="s">
        <v>129</v>
      </c>
      <c r="B15" s="70" t="s">
        <v>8</v>
      </c>
      <c r="C15" s="49">
        <f>34216912.62+1892382.52</f>
        <v>36109295.14</v>
      </c>
      <c r="D15" s="97"/>
      <c r="E15" s="30"/>
      <c r="F15" s="28"/>
    </row>
    <row r="16" spans="1:6" ht="35.25" customHeight="1">
      <c r="A16" s="48" t="s">
        <v>130</v>
      </c>
      <c r="B16" s="70" t="s">
        <v>9</v>
      </c>
      <c r="C16" s="49">
        <v>0</v>
      </c>
      <c r="D16" s="97"/>
      <c r="E16" s="30"/>
      <c r="F16" s="2"/>
    </row>
    <row r="17" spans="1:6" ht="63">
      <c r="A17" s="48" t="s">
        <v>131</v>
      </c>
      <c r="B17" s="70" t="s">
        <v>10</v>
      </c>
      <c r="C17" s="49">
        <v>4370136.28</v>
      </c>
      <c r="D17" s="97"/>
      <c r="E17" s="30"/>
      <c r="F17" s="2"/>
    </row>
    <row r="18" spans="1:6" ht="31.5">
      <c r="A18" s="48" t="s">
        <v>132</v>
      </c>
      <c r="B18" s="70" t="s">
        <v>11</v>
      </c>
      <c r="C18" s="50">
        <f>C11+C12-C13-C14+C15-C16+C17</f>
        <v>170242786.63999996</v>
      </c>
      <c r="D18" s="97"/>
      <c r="E18" s="30"/>
      <c r="F18" s="29"/>
    </row>
    <row r="19" spans="1:6" ht="15.75">
      <c r="A19" s="51"/>
      <c r="B19" s="52"/>
      <c r="C19" s="144"/>
      <c r="D19" s="100"/>
      <c r="E19" s="30"/>
      <c r="F19" s="10"/>
    </row>
    <row r="20" spans="1:6" ht="15.75">
      <c r="A20" s="51"/>
      <c r="B20" s="52"/>
      <c r="C20" s="53"/>
      <c r="E20" s="2"/>
      <c r="F20" s="2"/>
    </row>
    <row r="21" spans="1:6" ht="15.75">
      <c r="A21" s="201" t="s">
        <v>221</v>
      </c>
      <c r="B21" s="201"/>
      <c r="C21" s="201"/>
      <c r="D21" s="3"/>
      <c r="E21" s="2"/>
      <c r="F21" s="2"/>
    </row>
    <row r="22" spans="1:6" ht="15.75">
      <c r="A22" s="46"/>
      <c r="B22" s="59"/>
      <c r="C22" s="46"/>
      <c r="D22" s="34"/>
      <c r="E22" s="2"/>
      <c r="F22" s="29"/>
    </row>
    <row r="23" spans="1:6" ht="15.75">
      <c r="A23" s="46" t="s">
        <v>183</v>
      </c>
      <c r="B23" s="46"/>
      <c r="C23" s="46"/>
      <c r="E23" s="2"/>
      <c r="F23" s="2"/>
    </row>
    <row r="24" spans="1:6" ht="15.75">
      <c r="A24" s="201" t="s">
        <v>201</v>
      </c>
      <c r="B24" s="201"/>
      <c r="C24" s="201"/>
      <c r="E24" s="2"/>
      <c r="F24" s="2"/>
    </row>
    <row r="25" spans="1:3" ht="15.75">
      <c r="A25" s="46"/>
      <c r="B25" s="55"/>
      <c r="C25" s="46"/>
    </row>
    <row r="26" spans="1:5" ht="15.75">
      <c r="A26" s="60" t="s">
        <v>196</v>
      </c>
      <c r="B26" s="55"/>
      <c r="C26" s="55"/>
      <c r="E26" s="14"/>
    </row>
    <row r="27" spans="1:5" ht="15.75">
      <c r="A27" s="60" t="s">
        <v>197</v>
      </c>
      <c r="B27" s="54"/>
      <c r="C27" s="54"/>
      <c r="D27" s="14"/>
      <c r="E27" s="14"/>
    </row>
    <row r="28" spans="1:5" ht="15.75">
      <c r="A28" s="201" t="s">
        <v>202</v>
      </c>
      <c r="B28" s="201"/>
      <c r="C28" s="201"/>
      <c r="E28" s="9"/>
    </row>
    <row r="29" spans="1:3" s="35" customFormat="1" ht="12.75">
      <c r="A29" s="18"/>
      <c r="B29" s="18"/>
      <c r="C29" s="18"/>
    </row>
    <row r="30" spans="1:4" s="35" customFormat="1" ht="12.75">
      <c r="A30" s="17"/>
      <c r="B30" s="36"/>
      <c r="C30" s="15"/>
      <c r="D30" s="37"/>
    </row>
    <row r="31" spans="1:4" s="35" customFormat="1" ht="12.75">
      <c r="A31" s="19"/>
      <c r="B31" s="19"/>
      <c r="C31" s="16"/>
      <c r="D31" s="36"/>
    </row>
    <row r="32" spans="1:4" s="35" customFormat="1" ht="12.75">
      <c r="A32" s="31"/>
      <c r="B32" s="31"/>
      <c r="C32" s="31"/>
      <c r="D32" s="36"/>
    </row>
    <row r="33" spans="1:3" s="35" customFormat="1" ht="12.75">
      <c r="A33" s="32"/>
      <c r="B33" s="32"/>
      <c r="C33" s="27"/>
    </row>
    <row r="34" spans="1:6" s="35" customFormat="1" ht="12.75">
      <c r="A34" s="32"/>
      <c r="B34" s="32"/>
      <c r="C34" s="27"/>
      <c r="D34" s="10"/>
      <c r="E34" s="38"/>
      <c r="F34" s="39"/>
    </row>
    <row r="35" spans="1:3" s="35" customFormat="1" ht="12.75">
      <c r="A35" s="32"/>
      <c r="B35" s="32"/>
      <c r="C35" s="27"/>
    </row>
    <row r="36" spans="1:6" s="35" customFormat="1" ht="12.75">
      <c r="A36" s="32"/>
      <c r="B36" s="32"/>
      <c r="C36" s="27"/>
      <c r="E36" s="38"/>
      <c r="F36" s="38"/>
    </row>
    <row r="37" spans="1:6" s="35" customFormat="1" ht="12.75">
      <c r="A37" s="32"/>
      <c r="B37" s="32"/>
      <c r="C37" s="27"/>
      <c r="F37" s="38"/>
    </row>
    <row r="38" spans="1:5" s="35" customFormat="1" ht="12.75">
      <c r="A38" s="32"/>
      <c r="B38" s="32"/>
      <c r="C38" s="27"/>
      <c r="E38" s="21"/>
    </row>
    <row r="39" spans="1:5" s="35" customFormat="1" ht="12.75">
      <c r="A39" s="32"/>
      <c r="B39" s="32"/>
      <c r="C39" s="33"/>
      <c r="D39" s="39"/>
      <c r="E39" s="39"/>
    </row>
    <row r="40" spans="1:6" s="35" customFormat="1" ht="12.75">
      <c r="A40" s="32"/>
      <c r="B40" s="32"/>
      <c r="C40" s="33"/>
      <c r="E40" s="39"/>
      <c r="F40" s="38"/>
    </row>
    <row r="41" spans="1:3" s="35" customFormat="1" ht="13.5">
      <c r="A41" s="20"/>
      <c r="C41" s="39"/>
    </row>
    <row r="42" s="35" customFormat="1" ht="13.5">
      <c r="A42" s="20"/>
    </row>
    <row r="43" s="35" customFormat="1" ht="13.5">
      <c r="A43" s="20"/>
    </row>
    <row r="44" s="35" customFormat="1" ht="13.5">
      <c r="A44" s="20"/>
    </row>
    <row r="45" s="35" customFormat="1" ht="13.5">
      <c r="A45" s="20"/>
    </row>
    <row r="46" s="35" customFormat="1" ht="13.5">
      <c r="A46" s="20"/>
    </row>
    <row r="47" s="35" customFormat="1" ht="13.5">
      <c r="A47" s="20"/>
    </row>
    <row r="48" s="35" customFormat="1" ht="12.75"/>
    <row r="49" s="35" customFormat="1" ht="12.75"/>
    <row r="50" s="35" customFormat="1" ht="12.75"/>
    <row r="51" s="35" customFormat="1" ht="12.75"/>
    <row r="52" s="35" customFormat="1" ht="12.75"/>
    <row r="53" s="35" customFormat="1" ht="12.75"/>
    <row r="54" s="35" customFormat="1" ht="12.75"/>
    <row r="55" s="35" customFormat="1" ht="12.75"/>
    <row r="56" s="35" customFormat="1" ht="12.75"/>
    <row r="57" s="35" customFormat="1" ht="12.75"/>
    <row r="58" s="35" customFormat="1" ht="12.75"/>
    <row r="59" s="35" customFormat="1" ht="12.75"/>
    <row r="60" s="35" customFormat="1" ht="12.75"/>
    <row r="61" s="35" customFormat="1" ht="12.75"/>
    <row r="62" s="35" customFormat="1" ht="12.75"/>
    <row r="63" s="35" customFormat="1" ht="12.75"/>
    <row r="64" s="35" customFormat="1" ht="12.75"/>
    <row r="65" s="35" customFormat="1" ht="12.75"/>
    <row r="66" s="35" customFormat="1" ht="12.75"/>
    <row r="67" s="35" customFormat="1" ht="12.75"/>
    <row r="68" s="35" customFormat="1" ht="12.75"/>
    <row r="69" s="35" customFormat="1" ht="12.75"/>
    <row r="70" s="35" customFormat="1" ht="12.75"/>
    <row r="71" s="35" customFormat="1" ht="12.75"/>
    <row r="72" s="35" customFormat="1" ht="12.75"/>
    <row r="73" s="35" customFormat="1" ht="12.75"/>
    <row r="74" s="35" customFormat="1" ht="12.75"/>
    <row r="75" s="35" customFormat="1" ht="12.75"/>
    <row r="76" s="35" customFormat="1" ht="12.75"/>
    <row r="77" s="35" customFormat="1" ht="12.75"/>
    <row r="78" s="35" customFormat="1" ht="12.75"/>
    <row r="79" s="35" customFormat="1" ht="12.75"/>
    <row r="80" s="35" customFormat="1" ht="12.75"/>
    <row r="81" s="35" customFormat="1" ht="12.75"/>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row r="118" s="35" customFormat="1" ht="12.75"/>
    <row r="119" s="35" customFormat="1" ht="12.75"/>
    <row r="120" s="35" customFormat="1" ht="12.75"/>
    <row r="121" s="35" customFormat="1" ht="12.75"/>
    <row r="122" s="35" customFormat="1" ht="12.75"/>
    <row r="123" s="35" customFormat="1" ht="12.75"/>
    <row r="124" s="35" customFormat="1" ht="12.75"/>
    <row r="125" s="35" customFormat="1" ht="12.75"/>
    <row r="126" s="35" customFormat="1" ht="12.75"/>
    <row r="127" s="35" customFormat="1" ht="12.75"/>
    <row r="128" s="35" customFormat="1" ht="12.75"/>
    <row r="129" s="35" customFormat="1" ht="12.75"/>
    <row r="130" s="35" customFormat="1" ht="12.75"/>
    <row r="131" s="35" customFormat="1" ht="12.75"/>
    <row r="132" s="35" customFormat="1" ht="12.75"/>
    <row r="133" s="35" customFormat="1" ht="12.75"/>
    <row r="134" s="35" customFormat="1" ht="12.75"/>
    <row r="135" s="35" customFormat="1" ht="12.75"/>
    <row r="136" s="35" customFormat="1" ht="12.75"/>
    <row r="137" s="35" customFormat="1" ht="12.75"/>
    <row r="138" s="35" customFormat="1" ht="12.75"/>
    <row r="139" s="35" customFormat="1" ht="12.75"/>
    <row r="140" s="35" customFormat="1" ht="12.75"/>
    <row r="141" s="35" customFormat="1" ht="12.75"/>
    <row r="142" s="35" customFormat="1" ht="12.75"/>
    <row r="143" s="35" customFormat="1" ht="12.75"/>
    <row r="144" s="35" customFormat="1" ht="12.75"/>
    <row r="145" s="35" customFormat="1" ht="12.75"/>
    <row r="146" s="35" customFormat="1" ht="12.75"/>
    <row r="147" s="35" customFormat="1" ht="12.75"/>
    <row r="148" s="35" customFormat="1" ht="12.75"/>
    <row r="149" s="35" customFormat="1" ht="12.75"/>
    <row r="150" s="35" customFormat="1" ht="12.75"/>
    <row r="151" s="35" customFormat="1" ht="12.75"/>
    <row r="152" s="35" customFormat="1" ht="12.75"/>
    <row r="153" s="35" customFormat="1" ht="12.75"/>
    <row r="154" s="35" customFormat="1" ht="12.75"/>
    <row r="155" s="35" customFormat="1" ht="12.75"/>
    <row r="156" s="35" customFormat="1" ht="12.75"/>
    <row r="157" s="35" customFormat="1" ht="12.75"/>
    <row r="158" s="35" customFormat="1" ht="12.75"/>
    <row r="159" s="35" customFormat="1" ht="12.75"/>
    <row r="160" s="35" customFormat="1" ht="12.75"/>
    <row r="161" s="35" customFormat="1" ht="12.75"/>
    <row r="162" s="35" customFormat="1" ht="12.75"/>
    <row r="163" s="35" customFormat="1" ht="12.75"/>
    <row r="164" s="35" customFormat="1" ht="12.75"/>
    <row r="165" s="35" customFormat="1" ht="12.75"/>
    <row r="166" s="35" customFormat="1" ht="12.75"/>
    <row r="167" s="35" customFormat="1" ht="12.75"/>
    <row r="168" s="35" customFormat="1" ht="12.75"/>
    <row r="169" s="35" customFormat="1" ht="12.75"/>
    <row r="170" s="35" customFormat="1" ht="12.75"/>
    <row r="171" s="35" customFormat="1" ht="12.75"/>
    <row r="172" s="35" customFormat="1" ht="12.75"/>
    <row r="173" s="35" customFormat="1" ht="12.75"/>
    <row r="174" s="35" customFormat="1" ht="12.75"/>
    <row r="175" s="35" customFormat="1" ht="12.75"/>
    <row r="176" s="35" customFormat="1" ht="12.75"/>
    <row r="177" s="35" customFormat="1" ht="12.75"/>
    <row r="178" s="35" customFormat="1" ht="12.75"/>
    <row r="179" s="35" customFormat="1" ht="12.75"/>
    <row r="180" s="35" customFormat="1" ht="12.75"/>
    <row r="181" s="35" customFormat="1" ht="12.75"/>
    <row r="182" s="35" customFormat="1" ht="12.75"/>
    <row r="183" s="35" customFormat="1" ht="12.75"/>
    <row r="184" s="35" customFormat="1" ht="12.75"/>
    <row r="185" s="35" customFormat="1" ht="12.75"/>
    <row r="186" s="35" customFormat="1" ht="12.75"/>
    <row r="187" s="35" customFormat="1" ht="12.75"/>
    <row r="188" s="35" customFormat="1" ht="12.75"/>
    <row r="189" s="35" customFormat="1" ht="12.75"/>
    <row r="190" s="35" customFormat="1" ht="12.75"/>
    <row r="191" s="35" customFormat="1" ht="12.75"/>
    <row r="192" s="35" customFormat="1" ht="12.75"/>
    <row r="193" s="35" customFormat="1" ht="12.75"/>
    <row r="194" s="35" customFormat="1" ht="12.75"/>
    <row r="195" s="35" customFormat="1" ht="12.75"/>
    <row r="196" s="35" customFormat="1" ht="12.75"/>
    <row r="197" s="35" customFormat="1" ht="12.75"/>
    <row r="198" s="35" customFormat="1" ht="12.75"/>
    <row r="199" s="35" customFormat="1" ht="12.75"/>
    <row r="200" s="35" customFormat="1" ht="12.75"/>
    <row r="201" s="35" customFormat="1" ht="12.75"/>
    <row r="202" s="35" customFormat="1" ht="12.75"/>
    <row r="203" s="35" customFormat="1" ht="12.75"/>
    <row r="204" s="35" customFormat="1" ht="12.75"/>
    <row r="205" s="35" customFormat="1" ht="12.75"/>
    <row r="206" s="35" customFormat="1" ht="12.75"/>
    <row r="207" s="35" customFormat="1" ht="12.75"/>
    <row r="208" s="35" customFormat="1" ht="12.75"/>
    <row r="209" s="35" customFormat="1" ht="12.75"/>
    <row r="210" s="35" customFormat="1" ht="12.75"/>
    <row r="211" s="35" customFormat="1" ht="12.75"/>
    <row r="212" s="35" customFormat="1" ht="12.75"/>
    <row r="213" s="35" customFormat="1" ht="12.75"/>
    <row r="214" s="35" customFormat="1" ht="12.75"/>
    <row r="215" s="35" customFormat="1" ht="12.75"/>
    <row r="216" s="35" customFormat="1" ht="12.75"/>
    <row r="217" s="35" customFormat="1" ht="12.75"/>
    <row r="218" s="35" customFormat="1" ht="12.75"/>
    <row r="219" s="35" customFormat="1" ht="12.75"/>
    <row r="220" s="35" customFormat="1" ht="12.75"/>
    <row r="221" s="35" customFormat="1" ht="12.75"/>
    <row r="222" s="35" customFormat="1" ht="12.75"/>
    <row r="223" s="35" customFormat="1" ht="12.75"/>
    <row r="224" s="35" customFormat="1" ht="12.75"/>
    <row r="225" s="35" customFormat="1" ht="12.75"/>
    <row r="226" s="35" customFormat="1" ht="12.75"/>
    <row r="227" s="35" customFormat="1" ht="12.75"/>
    <row r="228" s="35" customFormat="1" ht="12.75"/>
    <row r="229" s="35" customFormat="1" ht="12.75"/>
    <row r="230" s="35" customFormat="1" ht="12.75"/>
    <row r="231" s="35" customFormat="1" ht="12.75"/>
    <row r="232" s="35" customFormat="1" ht="12.75"/>
    <row r="233" s="35" customFormat="1" ht="12.75"/>
    <row r="234" s="35" customFormat="1" ht="12.75"/>
    <row r="235" s="35" customFormat="1" ht="12.75"/>
    <row r="236" s="35" customFormat="1" ht="12.75"/>
    <row r="237" s="35" customFormat="1" ht="12.75"/>
    <row r="238" s="35" customFormat="1" ht="12.75"/>
    <row r="239" s="35" customFormat="1" ht="12.75"/>
    <row r="240" s="35" customFormat="1" ht="12.75"/>
    <row r="241" s="35" customFormat="1" ht="12.75"/>
    <row r="242" s="35" customFormat="1" ht="12.75"/>
    <row r="243" s="35" customFormat="1" ht="12.75"/>
    <row r="244" s="35" customFormat="1" ht="12.75"/>
    <row r="245" s="35" customFormat="1" ht="12.75"/>
    <row r="246" s="35" customFormat="1" ht="12.75"/>
    <row r="247" s="35" customFormat="1" ht="12.75"/>
    <row r="248" s="35" customFormat="1" ht="12.75"/>
    <row r="249" s="35" customFormat="1" ht="12.75"/>
    <row r="250" s="35" customFormat="1" ht="12.75"/>
    <row r="251" s="35" customFormat="1" ht="12.75"/>
    <row r="252" s="35" customFormat="1" ht="12.75"/>
    <row r="253" s="35" customFormat="1" ht="12.75"/>
    <row r="254" s="35" customFormat="1" ht="12.75"/>
    <row r="255" s="35" customFormat="1" ht="12.75"/>
    <row r="256" s="35" customFormat="1" ht="12.75"/>
    <row r="257" s="35" customFormat="1" ht="12.75"/>
    <row r="258" s="35" customFormat="1" ht="12.75"/>
    <row r="259" s="35" customFormat="1" ht="12.75"/>
    <row r="260" s="35" customFormat="1" ht="12.75"/>
    <row r="261" s="35" customFormat="1" ht="12.75"/>
    <row r="262" s="35" customFormat="1" ht="12.75"/>
    <row r="263" s="35" customFormat="1" ht="12.75"/>
    <row r="264" s="35" customFormat="1" ht="12.75"/>
    <row r="265" s="35" customFormat="1" ht="12.75"/>
    <row r="266" s="35" customFormat="1" ht="12.75"/>
    <row r="267" s="35" customFormat="1" ht="12.75"/>
    <row r="268" s="35" customFormat="1" ht="12.75"/>
    <row r="269" s="35" customFormat="1" ht="12.75"/>
    <row r="270" s="35" customFormat="1" ht="12.75"/>
    <row r="271" s="35" customFormat="1" ht="12.75"/>
    <row r="272" s="35" customFormat="1" ht="12.75"/>
    <row r="273" s="35" customFormat="1" ht="12.75"/>
    <row r="274" s="35" customFormat="1" ht="12.75"/>
    <row r="275" s="35" customFormat="1" ht="12.75"/>
    <row r="276" s="35" customFormat="1" ht="12.75"/>
    <row r="277" s="35" customFormat="1" ht="12.75"/>
    <row r="278" s="35" customFormat="1" ht="12.75"/>
    <row r="279" s="35" customFormat="1" ht="12.75"/>
    <row r="280" s="35" customFormat="1" ht="12.75"/>
    <row r="281" s="35" customFormat="1" ht="12.75"/>
    <row r="282" s="35" customFormat="1" ht="12.75"/>
    <row r="283" s="35" customFormat="1" ht="12.75"/>
    <row r="284" s="35" customFormat="1" ht="12.75"/>
    <row r="285" s="35" customFormat="1" ht="12.75"/>
    <row r="286" s="35" customFormat="1" ht="12.75"/>
    <row r="287" s="35" customFormat="1" ht="12.75"/>
    <row r="288" s="35" customFormat="1" ht="12.75"/>
    <row r="289" s="35" customFormat="1" ht="12.75"/>
    <row r="290" s="35" customFormat="1" ht="12.75"/>
    <row r="291" s="35" customFormat="1" ht="12.75"/>
    <row r="292" s="35" customFormat="1" ht="12.75"/>
    <row r="293" s="35" customFormat="1" ht="12.75"/>
    <row r="294" s="35" customFormat="1" ht="12.75"/>
    <row r="295" s="35" customFormat="1" ht="12.75"/>
    <row r="296" s="35" customFormat="1" ht="12.75"/>
    <row r="297" s="35" customFormat="1" ht="12.75"/>
    <row r="298" s="35" customFormat="1" ht="12.75"/>
    <row r="299" s="35" customFormat="1" ht="12.75"/>
    <row r="300" s="35" customFormat="1" ht="12.75"/>
    <row r="301" s="35" customFormat="1" ht="12.75"/>
    <row r="302" s="35" customFormat="1" ht="12.75"/>
    <row r="303" s="35" customFormat="1" ht="12.75"/>
    <row r="304" s="35" customFormat="1" ht="12.75"/>
    <row r="305" s="35" customFormat="1" ht="12.75"/>
    <row r="306" s="35" customFormat="1" ht="12.75"/>
    <row r="307" s="35" customFormat="1" ht="12.75"/>
    <row r="308" s="35" customFormat="1" ht="12.75"/>
    <row r="309" s="35" customFormat="1" ht="12.75"/>
    <row r="310" s="35" customFormat="1" ht="12.75"/>
    <row r="311" s="35" customFormat="1" ht="12.75"/>
    <row r="312" s="35" customFormat="1" ht="12.75"/>
    <row r="313" s="35" customFormat="1" ht="12.75"/>
    <row r="314" s="35" customFormat="1" ht="12.75"/>
    <row r="315" s="35" customFormat="1" ht="12.75"/>
    <row r="316" s="35" customFormat="1" ht="12.75"/>
    <row r="317" s="35" customFormat="1" ht="12.75"/>
    <row r="318" s="35" customFormat="1" ht="12.75"/>
    <row r="319" s="35" customFormat="1" ht="12.75"/>
    <row r="320" s="35" customFormat="1" ht="12.75"/>
    <row r="321" s="35" customFormat="1" ht="12.75"/>
    <row r="322" s="35" customFormat="1" ht="12.75"/>
    <row r="323" s="35" customFormat="1" ht="12.75"/>
    <row r="324" s="35" customFormat="1" ht="12.75"/>
    <row r="325" s="35" customFormat="1" ht="12.75"/>
    <row r="326" s="35" customFormat="1" ht="12.75"/>
    <row r="327" s="35" customFormat="1" ht="12.75"/>
    <row r="328" s="35" customFormat="1" ht="12.75"/>
    <row r="329" s="35" customFormat="1" ht="12.75"/>
    <row r="330" s="35" customFormat="1" ht="12.75"/>
    <row r="331" s="35" customFormat="1" ht="12.75"/>
    <row r="332" s="35" customFormat="1" ht="12.75"/>
    <row r="333" s="35" customFormat="1" ht="12.75"/>
    <row r="334" s="35" customFormat="1" ht="12.75"/>
    <row r="335" s="35" customFormat="1" ht="12.75"/>
    <row r="336" s="35" customFormat="1" ht="12.75"/>
    <row r="337" s="35" customFormat="1" ht="12.75"/>
    <row r="338" s="35" customFormat="1" ht="12.75"/>
    <row r="339" s="35" customFormat="1" ht="12.75"/>
    <row r="340" s="35" customFormat="1" ht="12.75"/>
    <row r="341" s="35" customFormat="1" ht="12.75"/>
    <row r="342" s="35" customFormat="1" ht="12.75"/>
    <row r="343" s="35" customFormat="1" ht="12.75"/>
    <row r="344" s="35" customFormat="1" ht="12.75"/>
    <row r="345" s="35" customFormat="1" ht="12.75"/>
    <row r="346" s="35" customFormat="1" ht="12.75"/>
    <row r="347" s="35" customFormat="1" ht="12.75"/>
    <row r="348" s="35" customFormat="1" ht="12.75"/>
    <row r="349" s="35" customFormat="1" ht="12.75"/>
    <row r="350" s="35" customFormat="1" ht="12.75"/>
    <row r="351" s="35" customFormat="1" ht="12.75"/>
    <row r="352" s="35" customFormat="1" ht="12.75"/>
    <row r="353" s="35" customFormat="1" ht="12.75"/>
    <row r="354" s="35" customFormat="1" ht="12.75"/>
    <row r="355" s="35" customFormat="1" ht="12.75"/>
    <row r="356" s="35" customFormat="1" ht="12.75"/>
    <row r="357" s="35" customFormat="1" ht="12.75"/>
    <row r="358" s="35" customFormat="1" ht="12.75"/>
    <row r="359" s="35" customFormat="1" ht="12.75"/>
    <row r="360" s="35" customFormat="1" ht="12.75"/>
    <row r="361" s="35" customFormat="1" ht="12.75"/>
    <row r="362" s="35" customFormat="1" ht="12.75"/>
    <row r="363" s="35" customFormat="1" ht="12.75"/>
    <row r="364" s="35" customFormat="1" ht="12.75"/>
    <row r="365" s="35" customFormat="1" ht="12.75"/>
    <row r="366" s="35" customFormat="1" ht="12.75"/>
    <row r="367" s="35" customFormat="1" ht="12.75"/>
    <row r="368" s="35" customFormat="1" ht="12.75"/>
    <row r="369" s="35" customFormat="1" ht="12.75"/>
    <row r="370" s="35" customFormat="1" ht="12.75"/>
    <row r="371" s="35" customFormat="1" ht="12.75"/>
    <row r="372" s="35" customFormat="1" ht="12.75"/>
    <row r="373" s="35" customFormat="1" ht="12.75"/>
    <row r="374" s="35" customFormat="1" ht="12.75"/>
    <row r="375" s="35" customFormat="1" ht="12.75"/>
    <row r="376" s="35" customFormat="1" ht="12.75"/>
    <row r="377" s="35" customFormat="1" ht="12.75"/>
    <row r="378" s="35" customFormat="1" ht="12.75"/>
    <row r="379" s="35" customFormat="1" ht="12.75"/>
    <row r="380" s="35" customFormat="1" ht="12.75"/>
    <row r="381" s="35" customFormat="1" ht="12.75"/>
    <row r="382" s="35" customFormat="1" ht="12.75"/>
    <row r="383" s="35" customFormat="1" ht="12.75"/>
    <row r="384" s="35" customFormat="1" ht="12.75"/>
    <row r="385" s="35" customFormat="1" ht="12.75"/>
    <row r="386" s="35" customFormat="1" ht="12.75"/>
    <row r="387" s="35" customFormat="1" ht="12.75"/>
    <row r="388" s="35" customFormat="1" ht="12.75"/>
    <row r="389" s="35" customFormat="1" ht="12.75"/>
    <row r="390" s="35" customFormat="1" ht="12.75"/>
    <row r="391" s="35" customFormat="1" ht="12.75"/>
    <row r="392" s="35" customFormat="1" ht="12.75"/>
    <row r="393" s="35" customFormat="1" ht="12.75"/>
    <row r="394" s="35" customFormat="1" ht="12.75"/>
    <row r="395" s="35" customFormat="1" ht="12.75"/>
    <row r="396" s="35" customFormat="1" ht="12.75"/>
    <row r="397" s="35" customFormat="1" ht="12.75"/>
    <row r="398" s="35" customFormat="1" ht="12.75"/>
    <row r="399" s="35" customFormat="1" ht="12.75"/>
    <row r="400" s="35" customFormat="1" ht="12.75"/>
    <row r="401" s="35" customFormat="1" ht="12.75"/>
    <row r="402" s="35" customFormat="1" ht="12.75"/>
    <row r="403" s="35" customFormat="1" ht="12.75"/>
    <row r="404" s="35" customFormat="1" ht="12.75"/>
    <row r="405" s="35" customFormat="1" ht="12.75"/>
    <row r="406" s="35" customFormat="1" ht="12.75"/>
    <row r="407" s="35" customFormat="1" ht="12.75"/>
    <row r="408" s="35" customFormat="1" ht="12.75"/>
    <row r="409" s="35" customFormat="1" ht="12.75"/>
    <row r="410" s="35" customFormat="1" ht="12.75"/>
    <row r="411" s="35" customFormat="1" ht="12.75"/>
    <row r="412" s="35" customFormat="1" ht="12.75"/>
    <row r="413" s="35" customFormat="1" ht="12.75"/>
    <row r="414" s="35" customFormat="1" ht="12.75"/>
    <row r="415" s="35" customFormat="1" ht="12.75"/>
    <row r="416" s="35" customFormat="1" ht="12.75"/>
    <row r="417" s="35" customFormat="1" ht="12.75"/>
    <row r="418" s="35" customFormat="1" ht="12.75"/>
    <row r="419" s="35" customFormat="1" ht="12.75"/>
    <row r="420" s="35" customFormat="1" ht="12.75"/>
    <row r="421" s="35" customFormat="1" ht="12.75"/>
    <row r="422" s="35" customFormat="1" ht="12.75"/>
    <row r="423" s="35" customFormat="1" ht="12.75"/>
    <row r="424" s="35" customFormat="1" ht="12.75"/>
    <row r="425" s="35" customFormat="1" ht="12.75"/>
    <row r="426" s="35" customFormat="1" ht="12.75"/>
    <row r="427" s="35" customFormat="1" ht="12.75"/>
    <row r="428" s="35" customFormat="1" ht="12.75"/>
    <row r="429" s="35" customFormat="1" ht="12.75"/>
    <row r="430" s="35" customFormat="1" ht="12.75"/>
    <row r="431" s="35" customFormat="1" ht="12.75"/>
    <row r="432" s="35" customFormat="1" ht="12.75"/>
    <row r="433" s="35" customFormat="1" ht="12.75"/>
    <row r="434" s="35" customFormat="1" ht="12.75"/>
    <row r="435" s="35" customFormat="1" ht="12.75"/>
    <row r="436" s="35" customFormat="1" ht="12.75"/>
    <row r="437" s="35" customFormat="1" ht="12.75"/>
    <row r="438" s="35" customFormat="1" ht="12.75"/>
    <row r="439" s="35" customFormat="1" ht="12.75"/>
    <row r="440" s="35" customFormat="1" ht="12.75"/>
    <row r="441" s="35" customFormat="1" ht="12.75"/>
    <row r="442" s="35" customFormat="1" ht="12.75"/>
    <row r="443" s="35" customFormat="1" ht="12.75"/>
    <row r="444" s="35" customFormat="1" ht="12.75"/>
    <row r="445" s="35" customFormat="1" ht="12.75"/>
    <row r="446" s="35" customFormat="1" ht="12.75"/>
    <row r="447" s="35" customFormat="1" ht="12.75"/>
    <row r="448" s="35" customFormat="1" ht="12.75"/>
    <row r="449" s="35" customFormat="1" ht="12.75"/>
    <row r="450" s="35" customFormat="1" ht="12.75"/>
    <row r="451" s="35" customFormat="1" ht="12.75"/>
    <row r="452" s="35" customFormat="1" ht="12.75"/>
    <row r="453" s="35" customFormat="1" ht="12.75"/>
    <row r="454" s="35" customFormat="1" ht="12.75"/>
    <row r="455" s="35" customFormat="1" ht="12.75"/>
    <row r="456" s="35" customFormat="1" ht="12.75"/>
    <row r="457" s="35" customFormat="1" ht="12.75"/>
    <row r="458" s="35" customFormat="1" ht="12.75"/>
    <row r="459" s="35" customFormat="1" ht="12.75"/>
    <row r="460" s="35" customFormat="1" ht="12.75"/>
    <row r="461" s="35" customFormat="1" ht="12.75"/>
    <row r="462" s="35" customFormat="1" ht="12.75"/>
    <row r="463" s="35" customFormat="1" ht="12.75"/>
    <row r="464" s="35" customFormat="1" ht="12.75"/>
    <row r="465" s="35" customFormat="1" ht="12.75"/>
    <row r="466" s="35" customFormat="1" ht="12.75"/>
    <row r="467" s="35" customFormat="1" ht="12.75"/>
    <row r="468" s="35" customFormat="1" ht="12.75"/>
    <row r="469" s="35" customFormat="1" ht="12.75"/>
    <row r="470" s="35" customFormat="1" ht="12.75"/>
    <row r="471" s="35" customFormat="1" ht="12.75"/>
    <row r="472" s="35" customFormat="1" ht="12.75"/>
    <row r="473" s="35" customFormat="1" ht="12.75"/>
    <row r="474" s="35" customFormat="1" ht="12.75"/>
    <row r="475" s="35" customFormat="1" ht="12.75"/>
    <row r="476" s="35" customFormat="1" ht="12.75"/>
    <row r="477" s="35" customFormat="1" ht="12.75"/>
    <row r="478" s="35" customFormat="1" ht="12.75"/>
    <row r="479" s="35" customFormat="1" ht="12.75"/>
    <row r="480" s="35" customFormat="1" ht="12.75"/>
    <row r="481" s="35" customFormat="1" ht="12.75"/>
    <row r="482" s="35" customFormat="1" ht="12.75"/>
    <row r="483" s="35" customFormat="1" ht="12.75"/>
    <row r="484" s="35" customFormat="1" ht="12.75"/>
    <row r="485" s="35" customFormat="1" ht="12.75"/>
    <row r="486" s="35" customFormat="1" ht="12.75"/>
    <row r="487" s="35" customFormat="1" ht="12.75"/>
    <row r="488" s="35" customFormat="1" ht="12.75"/>
    <row r="489" s="35" customFormat="1" ht="12.75"/>
    <row r="490" s="35" customFormat="1" ht="12.75"/>
    <row r="491" s="35" customFormat="1" ht="12.75"/>
    <row r="492" s="35" customFormat="1" ht="12.75"/>
    <row r="493" s="35" customFormat="1" ht="12.75"/>
    <row r="494" s="35" customFormat="1" ht="12.75"/>
    <row r="495" s="35" customFormat="1" ht="12.75"/>
    <row r="496" s="35" customFormat="1" ht="12.75"/>
    <row r="497" s="35" customFormat="1" ht="12.75"/>
    <row r="498" s="35" customFormat="1" ht="12.75"/>
    <row r="499" s="35" customFormat="1" ht="12.75"/>
    <row r="500" s="35" customFormat="1" ht="12.75"/>
    <row r="501" s="35" customFormat="1" ht="12.75"/>
    <row r="502" s="35" customFormat="1" ht="12.75"/>
    <row r="503" s="35" customFormat="1" ht="12.75"/>
    <row r="504" s="35" customFormat="1" ht="12.75"/>
    <row r="505" s="35" customFormat="1" ht="12.75"/>
    <row r="506" s="35" customFormat="1" ht="12.75"/>
    <row r="507" s="35" customFormat="1" ht="12.75"/>
    <row r="508" s="35" customFormat="1" ht="12.75"/>
    <row r="509" s="35" customFormat="1" ht="12.75"/>
    <row r="510" s="35" customFormat="1" ht="12.75"/>
    <row r="511" s="35" customFormat="1" ht="12.75"/>
    <row r="512" s="35" customFormat="1" ht="12.75"/>
    <row r="513" s="35" customFormat="1" ht="12.75"/>
    <row r="514" s="35" customFormat="1" ht="12.75"/>
    <row r="515" s="35" customFormat="1" ht="12.75"/>
    <row r="516" s="35" customFormat="1" ht="12.75"/>
    <row r="517" s="35" customFormat="1" ht="12.75"/>
    <row r="518" s="35" customFormat="1" ht="12.75"/>
    <row r="519" s="35" customFormat="1" ht="12.75"/>
    <row r="520" s="35" customFormat="1" ht="12.75"/>
    <row r="521" s="35" customFormat="1" ht="12.75"/>
    <row r="522" s="35" customFormat="1" ht="12.75"/>
    <row r="523" s="35" customFormat="1" ht="12.75"/>
    <row r="524" s="35" customFormat="1" ht="12.75"/>
    <row r="525" s="35" customFormat="1" ht="12.75"/>
    <row r="526" s="35" customFormat="1" ht="12.75"/>
    <row r="527" s="35" customFormat="1" ht="12.75"/>
    <row r="528" s="35" customFormat="1" ht="12.75"/>
    <row r="529" s="35" customFormat="1" ht="12.75"/>
    <row r="530" s="35" customFormat="1" ht="12.75"/>
    <row r="531" s="35" customFormat="1" ht="12.75"/>
    <row r="532" s="35" customFormat="1" ht="12.75"/>
    <row r="533" s="35" customFormat="1" ht="12.75"/>
    <row r="534" s="35" customFormat="1" ht="12.75"/>
    <row r="535" s="35" customFormat="1" ht="12.75"/>
    <row r="536" s="35" customFormat="1" ht="12.75"/>
    <row r="537" s="35" customFormat="1" ht="12.75"/>
    <row r="538" s="35" customFormat="1" ht="12.75"/>
    <row r="539" s="35" customFormat="1" ht="12.75"/>
    <row r="540" s="35" customFormat="1" ht="12.75"/>
    <row r="541" s="35" customFormat="1" ht="12.75"/>
    <row r="542" s="35" customFormat="1" ht="12.75"/>
    <row r="543" s="35" customFormat="1" ht="12.75"/>
    <row r="544" s="35" customFormat="1" ht="12.75"/>
    <row r="545" s="35" customFormat="1" ht="12.75"/>
    <row r="546" s="35" customFormat="1" ht="12.75"/>
    <row r="547" s="35" customFormat="1" ht="12.75"/>
    <row r="548" s="35" customFormat="1" ht="12.75"/>
    <row r="549" s="35" customFormat="1" ht="12.75"/>
    <row r="550" s="35" customFormat="1" ht="12.75"/>
    <row r="551" s="35" customFormat="1" ht="12.75"/>
    <row r="552" s="35" customFormat="1" ht="12.75"/>
    <row r="553" s="35" customFormat="1" ht="12.75"/>
    <row r="554" s="35" customFormat="1" ht="12.75"/>
    <row r="555" s="35" customFormat="1" ht="12.75"/>
    <row r="556" s="35" customFormat="1" ht="12.75"/>
    <row r="557" s="35" customFormat="1" ht="12.75"/>
    <row r="558" s="35" customFormat="1" ht="12.75"/>
    <row r="559" s="35" customFormat="1" ht="12.75"/>
    <row r="560" s="35" customFormat="1" ht="12.75"/>
    <row r="561" s="35" customFormat="1" ht="12.75"/>
    <row r="562" s="35" customFormat="1" ht="12.75"/>
    <row r="563" s="35" customFormat="1" ht="12.75"/>
    <row r="564" s="35" customFormat="1" ht="12.75"/>
    <row r="565" s="35" customFormat="1" ht="12.75"/>
    <row r="566" s="35" customFormat="1" ht="12.75"/>
    <row r="567" s="35" customFormat="1" ht="12.75"/>
    <row r="568" s="35" customFormat="1" ht="12.75"/>
    <row r="569" s="35" customFormat="1" ht="12.75"/>
    <row r="570" s="35" customFormat="1" ht="12.75"/>
    <row r="571" s="35" customFormat="1" ht="12.75"/>
    <row r="572" s="35" customFormat="1" ht="12.75"/>
    <row r="573" s="35" customFormat="1" ht="12.75"/>
    <row r="574" s="35" customFormat="1" ht="12.75"/>
    <row r="575" s="35" customFormat="1" ht="12.75"/>
    <row r="576" s="35" customFormat="1" ht="12.75"/>
    <row r="577" s="35" customFormat="1" ht="12.75"/>
    <row r="578" s="35" customFormat="1" ht="12.75"/>
    <row r="579" s="35" customFormat="1" ht="12.75"/>
    <row r="580" s="35" customFormat="1" ht="12.75"/>
    <row r="581" s="35" customFormat="1" ht="12.75"/>
    <row r="582" s="35" customFormat="1" ht="12.75"/>
    <row r="583" s="35" customFormat="1" ht="12.75"/>
    <row r="584" s="35" customFormat="1" ht="12.75"/>
    <row r="585" s="35" customFormat="1" ht="12.75"/>
    <row r="586" s="35" customFormat="1" ht="12.75"/>
    <row r="587" s="35" customFormat="1" ht="12.75"/>
    <row r="588" s="35" customFormat="1" ht="12.75"/>
    <row r="589" s="35" customFormat="1" ht="12.75"/>
    <row r="590" s="35" customFormat="1" ht="12.75"/>
    <row r="591" s="35" customFormat="1" ht="12.75"/>
    <row r="592" s="35" customFormat="1" ht="12.75"/>
    <row r="593" s="35" customFormat="1" ht="12.75"/>
    <row r="594" s="35" customFormat="1" ht="12.75"/>
    <row r="595" s="35" customFormat="1" ht="12.75"/>
    <row r="596" s="35" customFormat="1" ht="12.75"/>
    <row r="597" s="35" customFormat="1" ht="12.75"/>
    <row r="598" s="35" customFormat="1" ht="12.75"/>
    <row r="599" s="35" customFormat="1" ht="12.75"/>
    <row r="600" s="35" customFormat="1" ht="12.75"/>
    <row r="601" s="35" customFormat="1" ht="12.75"/>
    <row r="602" s="35" customFormat="1" ht="12.75"/>
    <row r="603" s="35" customFormat="1" ht="12.75"/>
    <row r="604" s="35" customFormat="1" ht="12.75"/>
    <row r="605" s="35" customFormat="1" ht="12.75"/>
    <row r="606" s="35" customFormat="1" ht="12.75"/>
    <row r="607" s="35" customFormat="1" ht="12.75"/>
    <row r="608" s="35" customFormat="1" ht="12.75"/>
    <row r="609" s="35" customFormat="1" ht="12.75"/>
    <row r="610" s="35" customFormat="1" ht="12.75"/>
    <row r="611" s="35" customFormat="1" ht="12.75"/>
    <row r="612" s="35" customFormat="1" ht="12.75"/>
    <row r="613" s="35" customFormat="1" ht="12.75"/>
    <row r="614" s="35" customFormat="1" ht="12.75"/>
    <row r="615" s="35" customFormat="1" ht="12.75"/>
    <row r="616" s="35" customFormat="1" ht="12.75"/>
    <row r="617" s="35" customFormat="1" ht="12.75"/>
    <row r="618" s="35" customFormat="1" ht="12.75"/>
    <row r="619" s="35" customFormat="1" ht="12.75"/>
    <row r="620" s="35" customFormat="1" ht="12.75"/>
    <row r="621" s="35" customFormat="1" ht="12.75"/>
    <row r="622" s="35" customFormat="1" ht="12.75"/>
    <row r="623" s="35" customFormat="1" ht="12.75"/>
    <row r="624" s="35" customFormat="1" ht="12.75"/>
    <row r="625" s="35" customFormat="1" ht="12.75"/>
    <row r="626" s="35" customFormat="1" ht="12.75"/>
    <row r="627" s="35" customFormat="1" ht="12.75"/>
    <row r="628" s="35" customFormat="1" ht="12.75"/>
    <row r="629" s="35" customFormat="1" ht="12.75"/>
    <row r="630" s="35" customFormat="1" ht="12.75"/>
    <row r="631" s="35" customFormat="1" ht="12.75"/>
    <row r="632" s="35" customFormat="1" ht="12.75"/>
    <row r="633" s="35" customFormat="1" ht="12.75"/>
    <row r="634" s="35" customFormat="1" ht="12.75"/>
    <row r="635" s="35" customFormat="1" ht="12.75"/>
    <row r="636" s="35" customFormat="1" ht="12.75"/>
    <row r="637" s="35" customFormat="1" ht="12.75"/>
    <row r="638" s="35" customFormat="1" ht="12.75"/>
    <row r="639" s="35" customFormat="1" ht="12.75"/>
    <row r="640" s="35" customFormat="1" ht="12.75"/>
    <row r="641" s="35" customFormat="1" ht="12.75"/>
    <row r="642" s="35" customFormat="1" ht="12.75"/>
    <row r="643" s="35" customFormat="1" ht="12.75"/>
    <row r="644" s="35" customFormat="1" ht="12.75"/>
    <row r="645" s="35" customFormat="1" ht="12.75"/>
    <row r="646" s="35" customFormat="1" ht="12.75"/>
    <row r="647" s="35" customFormat="1" ht="12.75"/>
    <row r="648" s="35" customFormat="1" ht="12.75"/>
    <row r="649" s="35" customFormat="1" ht="12.75"/>
    <row r="650" s="35" customFormat="1" ht="12.75"/>
    <row r="651" s="35" customFormat="1" ht="12.75"/>
    <row r="652" s="35" customFormat="1" ht="12.75"/>
    <row r="653" s="35" customFormat="1" ht="12.75"/>
    <row r="654" s="35" customFormat="1" ht="12.75"/>
    <row r="655" s="35" customFormat="1" ht="12.75"/>
    <row r="656" s="35" customFormat="1" ht="12.75"/>
    <row r="657" s="35" customFormat="1" ht="12.75"/>
    <row r="658" s="35" customFormat="1" ht="12.75"/>
    <row r="659" s="35" customFormat="1" ht="12.75"/>
    <row r="660" s="35" customFormat="1" ht="12.75"/>
    <row r="661" s="35" customFormat="1" ht="12.75"/>
    <row r="662" s="35" customFormat="1" ht="12.75"/>
    <row r="663" s="35" customFormat="1" ht="12.75"/>
    <row r="664" s="35" customFormat="1" ht="12.75"/>
    <row r="665" s="35" customFormat="1" ht="12.75"/>
    <row r="666" s="35" customFormat="1" ht="12.75"/>
    <row r="667" s="35" customFormat="1" ht="12.75"/>
    <row r="668" s="35" customFormat="1" ht="12.75"/>
    <row r="669" s="35" customFormat="1" ht="12.75"/>
    <row r="670" s="35" customFormat="1" ht="12.75"/>
    <row r="671" s="35" customFormat="1" ht="12.75"/>
    <row r="672" s="35" customFormat="1" ht="12.75"/>
    <row r="673" s="35" customFormat="1" ht="12.75"/>
    <row r="674" s="35" customFormat="1" ht="12.75"/>
    <row r="675" s="35" customFormat="1" ht="12.75"/>
    <row r="676" s="35" customFormat="1" ht="12.75"/>
    <row r="677" s="35" customFormat="1" ht="12.75"/>
    <row r="678" s="35" customFormat="1" ht="12.75"/>
    <row r="679" s="35" customFormat="1" ht="12.75"/>
    <row r="680" s="35" customFormat="1" ht="12.75"/>
    <row r="681" s="35" customFormat="1" ht="12.75"/>
    <row r="682" s="35" customFormat="1" ht="12.75"/>
    <row r="683" s="35" customFormat="1" ht="12.75"/>
    <row r="684" s="35" customFormat="1" ht="12.75"/>
    <row r="685" s="35" customFormat="1" ht="12.75"/>
    <row r="686" s="35" customFormat="1" ht="12.75"/>
    <row r="687" s="35" customFormat="1" ht="12.75"/>
    <row r="688" s="35" customFormat="1" ht="12.75"/>
    <row r="689" s="35" customFormat="1" ht="12.75"/>
    <row r="690" s="35" customFormat="1" ht="12.75"/>
    <row r="691" s="35" customFormat="1" ht="12.75"/>
    <row r="692" s="35" customFormat="1" ht="12.75"/>
    <row r="693" s="35" customFormat="1" ht="12.75"/>
    <row r="694" s="35" customFormat="1" ht="12.75"/>
    <row r="695" s="35" customFormat="1" ht="12.75"/>
    <row r="696" s="35" customFormat="1" ht="12.75"/>
    <row r="697" s="35" customFormat="1" ht="12.75"/>
    <row r="698" s="35" customFormat="1" ht="12.75"/>
    <row r="699" s="35" customFormat="1" ht="12.75"/>
    <row r="700" s="35" customFormat="1" ht="12.75"/>
    <row r="701" s="35" customFormat="1" ht="12.75"/>
    <row r="702" s="35" customFormat="1" ht="12.75"/>
    <row r="703" s="35" customFormat="1" ht="12.75"/>
    <row r="704" s="35" customFormat="1" ht="12.75"/>
    <row r="705" s="35" customFormat="1" ht="12.75"/>
    <row r="706" s="35" customFormat="1" ht="12.75"/>
    <row r="707" s="35" customFormat="1" ht="12.75"/>
    <row r="708" s="35" customFormat="1" ht="12.75"/>
    <row r="709" s="35" customFormat="1" ht="12.75"/>
    <row r="710" s="35" customFormat="1" ht="12.75"/>
    <row r="711" s="35" customFormat="1" ht="12.75"/>
    <row r="712" s="35" customFormat="1" ht="12.75"/>
    <row r="713" s="35" customFormat="1" ht="12.75"/>
    <row r="714" s="35" customFormat="1" ht="12.75"/>
    <row r="715" s="35" customFormat="1" ht="12.75"/>
    <row r="716" s="35" customFormat="1" ht="12.75"/>
    <row r="717" s="35" customFormat="1" ht="12.75"/>
    <row r="718" s="35" customFormat="1" ht="12.75"/>
    <row r="719" s="35" customFormat="1" ht="12.75"/>
    <row r="720" s="35" customFormat="1" ht="12.75"/>
    <row r="721" s="35" customFormat="1" ht="12.75"/>
    <row r="722" s="35" customFormat="1" ht="12.75"/>
    <row r="723" s="35" customFormat="1" ht="12.75"/>
    <row r="724" s="35" customFormat="1" ht="12.75"/>
    <row r="725" s="35" customFormat="1" ht="12.75"/>
    <row r="726" s="35" customFormat="1" ht="12.75"/>
    <row r="727" s="35" customFormat="1" ht="12.75"/>
    <row r="728" s="35" customFormat="1" ht="12.75"/>
    <row r="729" s="35" customFormat="1" ht="12.75"/>
    <row r="730" s="35" customFormat="1" ht="12.75"/>
    <row r="731" s="35" customFormat="1" ht="12.75"/>
    <row r="732" s="35" customFormat="1" ht="12.75"/>
    <row r="733" s="35" customFormat="1" ht="12.75"/>
    <row r="734" s="35" customFormat="1" ht="12.75"/>
    <row r="735" s="35" customFormat="1" ht="12.75"/>
    <row r="736" s="35" customFormat="1" ht="12.75"/>
    <row r="737" s="35" customFormat="1" ht="12.75"/>
    <row r="738" s="35" customFormat="1" ht="12.75"/>
    <row r="739" s="35" customFormat="1" ht="12.75"/>
    <row r="740" s="35" customFormat="1" ht="12.75"/>
    <row r="741" s="35" customFormat="1" ht="12.75"/>
    <row r="742" s="35" customFormat="1" ht="12.75"/>
    <row r="743" s="35" customFormat="1" ht="12.75"/>
    <row r="744" s="35" customFormat="1" ht="12.75"/>
    <row r="745" s="35" customFormat="1" ht="12.75"/>
    <row r="746" s="35" customFormat="1" ht="12.75"/>
    <row r="747" s="35" customFormat="1" ht="12.75"/>
    <row r="748" s="35" customFormat="1" ht="12.75"/>
    <row r="749" s="35" customFormat="1" ht="12.75"/>
    <row r="750" s="35" customFormat="1" ht="12.75"/>
    <row r="751" s="35" customFormat="1" ht="12.75"/>
    <row r="752" s="35" customFormat="1" ht="12.75"/>
    <row r="753" s="35" customFormat="1" ht="12.75"/>
    <row r="754" s="35" customFormat="1" ht="12.75"/>
    <row r="755" s="35" customFormat="1" ht="12.75"/>
    <row r="756" s="35" customFormat="1" ht="12.75"/>
    <row r="757" s="35" customFormat="1" ht="12.75"/>
    <row r="758" s="35" customFormat="1" ht="12.75"/>
    <row r="759" s="35" customFormat="1" ht="12.75"/>
    <row r="760" s="35" customFormat="1" ht="12.75"/>
    <row r="761" s="35" customFormat="1" ht="12.75"/>
    <row r="762" s="35" customFormat="1" ht="12.75"/>
    <row r="763" s="35" customFormat="1" ht="12.75"/>
    <row r="764" s="35" customFormat="1" ht="12.75"/>
    <row r="765" s="35" customFormat="1" ht="12.75"/>
    <row r="766" s="35" customFormat="1" ht="12.75"/>
    <row r="767" s="35" customFormat="1" ht="12.75"/>
    <row r="768" s="35" customFormat="1" ht="12.75"/>
    <row r="769" s="35" customFormat="1" ht="12.75"/>
    <row r="770" s="35" customFormat="1" ht="12.75"/>
    <row r="771" s="35" customFormat="1" ht="12.75"/>
    <row r="772" s="35" customFormat="1" ht="12.75"/>
    <row r="773" s="35" customFormat="1" ht="12.75"/>
    <row r="774" s="35" customFormat="1" ht="12.75"/>
    <row r="775" s="35" customFormat="1" ht="12.75"/>
    <row r="776" s="35" customFormat="1" ht="12.75"/>
    <row r="777" s="35" customFormat="1" ht="12.75"/>
    <row r="778" s="35" customFormat="1" ht="12.75"/>
    <row r="779" s="35" customFormat="1" ht="12.75"/>
    <row r="780" s="35" customFormat="1" ht="12.75"/>
    <row r="781" s="35" customFormat="1" ht="12.75"/>
    <row r="782" s="35" customFormat="1" ht="12.75"/>
    <row r="783" s="35" customFormat="1" ht="12.75"/>
    <row r="784" s="35" customFormat="1" ht="12.75"/>
    <row r="785" s="35" customFormat="1" ht="12.75"/>
    <row r="786" s="35" customFormat="1" ht="12.75"/>
    <row r="787" s="35" customFormat="1" ht="12.75"/>
    <row r="788" s="35" customFormat="1" ht="12.75"/>
    <row r="789" s="35" customFormat="1" ht="12.75"/>
    <row r="790" s="35" customFormat="1" ht="12.75"/>
    <row r="791" s="35" customFormat="1" ht="12.75"/>
    <row r="792" s="35" customFormat="1" ht="12.75"/>
    <row r="793" s="35" customFormat="1" ht="12.75"/>
    <row r="794" s="35" customFormat="1" ht="12.75"/>
    <row r="795" s="35" customFormat="1" ht="12.75"/>
    <row r="796" s="35" customFormat="1" ht="12.75"/>
    <row r="797" s="35" customFormat="1" ht="12.75"/>
    <row r="798" s="35" customFormat="1" ht="12.75"/>
    <row r="799" s="35" customFormat="1" ht="12.75"/>
    <row r="800" s="35" customFormat="1" ht="12.75"/>
    <row r="801" s="35" customFormat="1" ht="12.75"/>
    <row r="802" s="35" customFormat="1" ht="12.75"/>
    <row r="803" s="35" customFormat="1" ht="12.75"/>
    <row r="804" s="35" customFormat="1" ht="12.75"/>
    <row r="805" s="35" customFormat="1" ht="12.75"/>
    <row r="806" s="35" customFormat="1" ht="12.75"/>
    <row r="807" s="35" customFormat="1" ht="12.75"/>
    <row r="808" s="35" customFormat="1" ht="12.75"/>
    <row r="809" s="35" customFormat="1" ht="12.75"/>
    <row r="810" s="35" customFormat="1" ht="12.75"/>
    <row r="811" s="35" customFormat="1" ht="12.75"/>
    <row r="812" s="35" customFormat="1" ht="12.75"/>
    <row r="813" s="35" customFormat="1" ht="12.75"/>
    <row r="814" s="35" customFormat="1" ht="12.75"/>
    <row r="815" s="35" customFormat="1" ht="12.75"/>
    <row r="816" s="35" customFormat="1" ht="12.75"/>
    <row r="817" s="35" customFormat="1" ht="12.75"/>
    <row r="818" s="35" customFormat="1" ht="12.75"/>
    <row r="819" s="35" customFormat="1" ht="12.75"/>
    <row r="820" s="35" customFormat="1" ht="12.75"/>
    <row r="821" s="35" customFormat="1" ht="12.75"/>
    <row r="822" s="35" customFormat="1" ht="12.75"/>
    <row r="823" s="35" customFormat="1" ht="12.75"/>
    <row r="824" s="35" customFormat="1" ht="12.75"/>
    <row r="825" s="35" customFormat="1" ht="12.75"/>
    <row r="826" s="35" customFormat="1" ht="12.75"/>
    <row r="827" s="35" customFormat="1" ht="12.75"/>
    <row r="828" s="35" customFormat="1" ht="12.75"/>
    <row r="829" s="35" customFormat="1" ht="12.75"/>
    <row r="830" s="35" customFormat="1" ht="12.75"/>
    <row r="831" s="35" customFormat="1" ht="12.75"/>
    <row r="832" s="35" customFormat="1" ht="12.75"/>
    <row r="833" s="35" customFormat="1" ht="12.75"/>
    <row r="834" s="35" customFormat="1" ht="12.75"/>
    <row r="835" s="35" customFormat="1" ht="12.75"/>
    <row r="836" s="35" customFormat="1" ht="12.75"/>
    <row r="837" s="35" customFormat="1" ht="12.75"/>
    <row r="838" s="35" customFormat="1" ht="12.75"/>
    <row r="839" s="35" customFormat="1" ht="12.75"/>
    <row r="840" s="35" customFormat="1" ht="12.75"/>
    <row r="841" s="35" customFormat="1" ht="12.75"/>
    <row r="842" s="35" customFormat="1" ht="12.75"/>
    <row r="843" s="35" customFormat="1" ht="12.75"/>
    <row r="844" s="35" customFormat="1" ht="12.75"/>
    <row r="845" s="35" customFormat="1" ht="12.75"/>
    <row r="846" s="35" customFormat="1" ht="12.75"/>
    <row r="847" s="35" customFormat="1" ht="12.75"/>
    <row r="848" s="35" customFormat="1" ht="12.75"/>
    <row r="849" s="35" customFormat="1" ht="12.75"/>
    <row r="850" s="35" customFormat="1" ht="12.75"/>
    <row r="851" s="35" customFormat="1" ht="12.75"/>
    <row r="852" s="35" customFormat="1" ht="12.75"/>
    <row r="853" s="35" customFormat="1" ht="12.75"/>
    <row r="854" s="35" customFormat="1" ht="12.75"/>
    <row r="855" s="35" customFormat="1" ht="12.75"/>
    <row r="856" s="35" customFormat="1" ht="12.75"/>
    <row r="857" s="35" customFormat="1" ht="12.75"/>
    <row r="858" s="35" customFormat="1" ht="12.75"/>
    <row r="859" s="35" customFormat="1" ht="12.75"/>
    <row r="860" s="35" customFormat="1" ht="12.75"/>
    <row r="861" s="35" customFormat="1" ht="12.75"/>
    <row r="862" s="35" customFormat="1" ht="12.75"/>
    <row r="863" s="35" customFormat="1" ht="12.75"/>
    <row r="864" s="35" customFormat="1" ht="12.75"/>
    <row r="865" s="35" customFormat="1" ht="12.75"/>
    <row r="866" s="35" customFormat="1" ht="12.75"/>
    <row r="867" s="35" customFormat="1" ht="12.75"/>
    <row r="868" s="35" customFormat="1" ht="12.75"/>
    <row r="869" s="35" customFormat="1" ht="12.75"/>
    <row r="870" s="35" customFormat="1" ht="12.75"/>
    <row r="871" s="35" customFormat="1" ht="12.75"/>
    <row r="872" s="35" customFormat="1" ht="12.75"/>
    <row r="873" s="35" customFormat="1" ht="12.75"/>
    <row r="874" s="35" customFormat="1" ht="12.75"/>
    <row r="875" s="35" customFormat="1" ht="12.75"/>
    <row r="876" s="35" customFormat="1" ht="12.75"/>
    <row r="877" s="35" customFormat="1" ht="12.75"/>
    <row r="878" s="35" customFormat="1" ht="12.75"/>
    <row r="879" s="35" customFormat="1" ht="12.75"/>
    <row r="880" s="35" customFormat="1" ht="12.75"/>
    <row r="881" s="35" customFormat="1" ht="12.75"/>
    <row r="882" s="35" customFormat="1" ht="12.75"/>
    <row r="883" s="35" customFormat="1" ht="12.75"/>
    <row r="884" s="35" customFormat="1" ht="12.75"/>
    <row r="885" s="35" customFormat="1" ht="12.75"/>
    <row r="886" s="35" customFormat="1" ht="12.75"/>
    <row r="887" s="35" customFormat="1" ht="12.75"/>
    <row r="888" s="35" customFormat="1" ht="12.75"/>
    <row r="889" s="35" customFormat="1" ht="12.75"/>
    <row r="890" s="35" customFormat="1" ht="12.75"/>
    <row r="891" s="35" customFormat="1" ht="12.75"/>
    <row r="892" s="35" customFormat="1" ht="12.75"/>
    <row r="893" s="35" customFormat="1" ht="12.75"/>
    <row r="894" s="35" customFormat="1" ht="12.75"/>
    <row r="895" s="35" customFormat="1" ht="12.75"/>
    <row r="896" s="35" customFormat="1" ht="12.75"/>
    <row r="897" s="35" customFormat="1" ht="12.75"/>
    <row r="898" s="35" customFormat="1" ht="12.75"/>
    <row r="899" s="35" customFormat="1" ht="12.75"/>
    <row r="900" s="35" customFormat="1" ht="12.75"/>
    <row r="901" s="35" customFormat="1" ht="12.75"/>
    <row r="902" s="35" customFormat="1" ht="12.75"/>
    <row r="903" s="35" customFormat="1" ht="12.75"/>
    <row r="904" s="35" customFormat="1" ht="12.75"/>
    <row r="905" s="35" customFormat="1" ht="12.75"/>
    <row r="906" s="35" customFormat="1" ht="12.75"/>
    <row r="907" s="35" customFormat="1" ht="12.75"/>
    <row r="908" s="35" customFormat="1" ht="12.75"/>
    <row r="909" s="35" customFormat="1" ht="12.75"/>
    <row r="910" s="35" customFormat="1" ht="12.75"/>
    <row r="911" s="35" customFormat="1" ht="12.75"/>
    <row r="912" s="35" customFormat="1" ht="12.75"/>
    <row r="913" s="35" customFormat="1" ht="12.75"/>
    <row r="914" s="35" customFormat="1" ht="12.75"/>
    <row r="915" s="35" customFormat="1" ht="12.75"/>
    <row r="916" s="35" customFormat="1" ht="12.75"/>
    <row r="917" s="35" customFormat="1" ht="12.75"/>
    <row r="918" s="35" customFormat="1" ht="12.75"/>
    <row r="919" s="35" customFormat="1" ht="12.75"/>
    <row r="920" s="35" customFormat="1" ht="12.75"/>
    <row r="921" s="35" customFormat="1" ht="12.75"/>
    <row r="922" s="35" customFormat="1" ht="12.75"/>
    <row r="923" s="35" customFormat="1" ht="12.75"/>
    <row r="924" s="35" customFormat="1" ht="12.75"/>
    <row r="925" s="35" customFormat="1" ht="12.75"/>
    <row r="926" s="35" customFormat="1" ht="12.75"/>
    <row r="927" s="35" customFormat="1" ht="12.75"/>
    <row r="928" s="35" customFormat="1" ht="12.75"/>
    <row r="929" s="35" customFormat="1" ht="12.75"/>
    <row r="930" s="35" customFormat="1" ht="12.75"/>
    <row r="931" s="35" customFormat="1" ht="12.75"/>
    <row r="932" s="35" customFormat="1" ht="12.75"/>
    <row r="933" s="35" customFormat="1" ht="12.75"/>
    <row r="934" s="35" customFormat="1" ht="12.75"/>
    <row r="935" s="35" customFormat="1" ht="12.75"/>
    <row r="936" s="35" customFormat="1" ht="12.75"/>
    <row r="937" s="35" customFormat="1" ht="12.75"/>
    <row r="938" s="35" customFormat="1" ht="12.75"/>
    <row r="939" s="35" customFormat="1" ht="12.75"/>
    <row r="940" s="35" customFormat="1" ht="12.75"/>
    <row r="941" s="35" customFormat="1" ht="12.75"/>
    <row r="942" s="35" customFormat="1" ht="12.75"/>
    <row r="943" s="35" customFormat="1" ht="12.75"/>
    <row r="944" s="35" customFormat="1" ht="12.75"/>
    <row r="945" s="35" customFormat="1" ht="12.75"/>
    <row r="946" s="35" customFormat="1" ht="12.75"/>
    <row r="947" s="35" customFormat="1" ht="12.75"/>
    <row r="948" s="35" customFormat="1" ht="12.75"/>
    <row r="949" s="35" customFormat="1" ht="12.75"/>
    <row r="950" s="35" customFormat="1" ht="12.75"/>
    <row r="951" s="35" customFormat="1" ht="12.75"/>
    <row r="952" s="35" customFormat="1" ht="12.75"/>
    <row r="953" s="35" customFormat="1" ht="12.75"/>
    <row r="954" s="35" customFormat="1" ht="12.75"/>
    <row r="955" s="35" customFormat="1" ht="12.75"/>
    <row r="956" s="35" customFormat="1" ht="12.75"/>
    <row r="957" s="35" customFormat="1" ht="12.75"/>
    <row r="958" s="35" customFormat="1" ht="12.75"/>
    <row r="959" s="35" customFormat="1" ht="12.75"/>
    <row r="960" s="35" customFormat="1" ht="12.75"/>
    <row r="961" s="35" customFormat="1" ht="12.75"/>
    <row r="962" s="35" customFormat="1" ht="12.75"/>
    <row r="963" s="35" customFormat="1" ht="12.75"/>
    <row r="964" s="35" customFormat="1" ht="12.75"/>
    <row r="965" s="35" customFormat="1" ht="12.75"/>
    <row r="966" s="35" customFormat="1" ht="12.75"/>
    <row r="967" s="35" customFormat="1" ht="12.75"/>
    <row r="968" s="35" customFormat="1" ht="12.75"/>
    <row r="969" s="35" customFormat="1" ht="12.75"/>
    <row r="970" s="35" customFormat="1" ht="12.75"/>
    <row r="971" s="35" customFormat="1" ht="12.75"/>
    <row r="972" s="35" customFormat="1" ht="12.75"/>
    <row r="973" s="35" customFormat="1" ht="12.75"/>
    <row r="974" s="35" customFormat="1" ht="12.75"/>
    <row r="975" s="35" customFormat="1" ht="12.75"/>
    <row r="976" s="35" customFormat="1" ht="12.75"/>
    <row r="977" s="35" customFormat="1" ht="12.75"/>
    <row r="978" s="35" customFormat="1" ht="12.75"/>
    <row r="979" s="35" customFormat="1" ht="12.75"/>
    <row r="980" s="35" customFormat="1" ht="12.75"/>
    <row r="981" s="35" customFormat="1" ht="12.75"/>
    <row r="982" s="35" customFormat="1" ht="12.75"/>
    <row r="983" s="35" customFormat="1" ht="12.75"/>
    <row r="984" s="35" customFormat="1" ht="12.75"/>
    <row r="985" s="35" customFormat="1" ht="12.75"/>
    <row r="986" s="35" customFormat="1" ht="12.75"/>
    <row r="987" s="35" customFormat="1" ht="12.75"/>
    <row r="988" s="35" customFormat="1" ht="12.75"/>
    <row r="989" s="35" customFormat="1" ht="12.75"/>
    <row r="990" s="35" customFormat="1" ht="12.75"/>
    <row r="991" s="35" customFormat="1" ht="12.75"/>
    <row r="992" s="35" customFormat="1" ht="12.75"/>
    <row r="993" s="35" customFormat="1" ht="12.75"/>
    <row r="994" s="35" customFormat="1" ht="12.75"/>
    <row r="995" s="35" customFormat="1" ht="12.75"/>
    <row r="996" s="35" customFormat="1" ht="12.75"/>
    <row r="997" s="35" customFormat="1" ht="12.75"/>
    <row r="998" s="35" customFormat="1" ht="12.75"/>
    <row r="999" s="35" customFormat="1" ht="12.75"/>
    <row r="1000" s="35" customFormat="1" ht="12.75"/>
    <row r="1001" s="35" customFormat="1" ht="12.75"/>
    <row r="1002" s="35" customFormat="1" ht="12.75"/>
    <row r="1003" s="35" customFormat="1" ht="12.75"/>
    <row r="1004" s="35" customFormat="1" ht="12.75"/>
    <row r="1005" s="35" customFormat="1" ht="12.75"/>
    <row r="1006" s="35" customFormat="1" ht="12.75"/>
    <row r="1007" s="35" customFormat="1" ht="12.75"/>
    <row r="1008" s="35" customFormat="1" ht="12.75"/>
    <row r="1009" s="35" customFormat="1" ht="12.75"/>
    <row r="1010" s="35" customFormat="1" ht="12.75"/>
    <row r="1011" s="35" customFormat="1" ht="12.75"/>
    <row r="1012" s="35" customFormat="1" ht="12.75"/>
    <row r="1013" s="35" customFormat="1" ht="12.75"/>
    <row r="1014" s="35" customFormat="1" ht="12.75"/>
    <row r="1015" s="35" customFormat="1" ht="12.75"/>
    <row r="1016" s="35" customFormat="1" ht="12.75"/>
    <row r="1017" s="35" customFormat="1" ht="12.75"/>
    <row r="1018" s="35" customFormat="1" ht="12.75"/>
    <row r="1019" s="35" customFormat="1" ht="12.75"/>
    <row r="1020" s="35" customFormat="1" ht="12.75"/>
    <row r="1021" s="35" customFormat="1" ht="12.75"/>
    <row r="1022" s="35" customFormat="1" ht="12.75"/>
    <row r="1023" s="35" customFormat="1" ht="12.75"/>
    <row r="1024" s="35" customFormat="1" ht="12.75"/>
    <row r="1025" s="35" customFormat="1" ht="12.75"/>
    <row r="1026" s="35" customFormat="1" ht="12.75"/>
    <row r="1027" s="35" customFormat="1" ht="12.75"/>
    <row r="1028" s="35" customFormat="1" ht="12.75"/>
    <row r="1029" s="35" customFormat="1" ht="12.75"/>
    <row r="1030" s="35" customFormat="1" ht="12.75"/>
    <row r="1031" s="35" customFormat="1" ht="12.75"/>
    <row r="1032" s="35" customFormat="1" ht="12.75"/>
    <row r="1033" s="35" customFormat="1" ht="12.75"/>
    <row r="1034" s="35" customFormat="1" ht="12.75"/>
    <row r="1035" s="35" customFormat="1" ht="12.75"/>
    <row r="1036" s="35" customFormat="1" ht="12.75"/>
    <row r="1037" s="35" customFormat="1" ht="12.75"/>
    <row r="1038" s="35" customFormat="1" ht="12.75"/>
    <row r="1039" s="35" customFormat="1" ht="12.75"/>
    <row r="1040" s="35" customFormat="1" ht="12.75"/>
    <row r="1041" s="35" customFormat="1" ht="12.75"/>
    <row r="1042" s="35" customFormat="1" ht="12.75"/>
    <row r="1043" s="35" customFormat="1" ht="12.75"/>
    <row r="1044" s="35" customFormat="1" ht="12.75"/>
    <row r="1045" s="35" customFormat="1" ht="12.75"/>
    <row r="1046" s="35" customFormat="1" ht="12.75"/>
    <row r="1047" s="35" customFormat="1" ht="12.75"/>
    <row r="1048" s="35" customFormat="1" ht="12.75"/>
    <row r="1049" s="35" customFormat="1" ht="12.75"/>
    <row r="1050" s="35" customFormat="1" ht="12.75"/>
    <row r="1051" s="35" customFormat="1" ht="12.75"/>
    <row r="1052" s="35" customFormat="1" ht="12.75"/>
    <row r="1053" s="35" customFormat="1" ht="12.75"/>
  </sheetData>
  <mergeCells count="10">
    <mergeCell ref="A21:C21"/>
    <mergeCell ref="A24:C24"/>
    <mergeCell ref="A28:C28"/>
    <mergeCell ref="A1:C1"/>
    <mergeCell ref="A2:C2"/>
    <mergeCell ref="A3:C3"/>
    <mergeCell ref="A4:C4"/>
    <mergeCell ref="A5:C5"/>
    <mergeCell ref="A6:C6"/>
    <mergeCell ref="A7:C7"/>
  </mergeCells>
  <printOptions/>
  <pageMargins left="1.1811023622047245" right="0.5905511811023623" top="0.7874015748031497" bottom="0.7874015748031497"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H75"/>
  <sheetViews>
    <sheetView workbookViewId="0" topLeftCell="A55">
      <selection activeCell="G21" sqref="G21"/>
    </sheetView>
  </sheetViews>
  <sheetFormatPr defaultColWidth="9.140625" defaultRowHeight="12.75"/>
  <cols>
    <col min="1" max="1" width="47.00390625" style="46" customWidth="1"/>
    <col min="2" max="2" width="16.8515625" style="106" customWidth="1"/>
    <col min="3" max="3" width="6.57421875" style="46" customWidth="1"/>
    <col min="4" max="4" width="18.140625" style="46" customWidth="1"/>
    <col min="5" max="5" width="18.8515625" style="46" customWidth="1"/>
    <col min="6" max="6" width="12.57421875" style="46" customWidth="1"/>
    <col min="7" max="7" width="10.8515625" style="46" bestFit="1" customWidth="1"/>
    <col min="8" max="16384" width="9.140625" style="46" customWidth="1"/>
  </cols>
  <sheetData>
    <row r="1" spans="1:8" ht="27.75" customHeight="1">
      <c r="A1" s="204" t="s">
        <v>218</v>
      </c>
      <c r="B1" s="204"/>
      <c r="C1" s="204"/>
      <c r="D1" s="204"/>
      <c r="E1" s="204"/>
      <c r="F1" s="107"/>
      <c r="G1" s="107"/>
      <c r="H1" s="107"/>
    </row>
    <row r="2" spans="1:8" ht="7.5" customHeight="1">
      <c r="A2" s="107"/>
      <c r="B2" s="107"/>
      <c r="C2" s="107"/>
      <c r="D2" s="107"/>
      <c r="E2" s="108"/>
      <c r="F2" s="108"/>
      <c r="G2" s="108"/>
      <c r="H2" s="108"/>
    </row>
    <row r="3" spans="1:8" ht="15.75">
      <c r="A3" s="204" t="s">
        <v>103</v>
      </c>
      <c r="B3" s="204"/>
      <c r="C3" s="204"/>
      <c r="D3" s="204"/>
      <c r="E3" s="204"/>
      <c r="F3" s="107"/>
      <c r="G3" s="107"/>
      <c r="H3" s="107"/>
    </row>
    <row r="4" spans="1:8" ht="12.75" customHeight="1">
      <c r="A4" s="205" t="s">
        <v>134</v>
      </c>
      <c r="B4" s="205"/>
      <c r="C4" s="205"/>
      <c r="D4" s="205"/>
      <c r="E4" s="205"/>
      <c r="F4" s="109"/>
      <c r="G4" s="109"/>
      <c r="H4" s="109"/>
    </row>
    <row r="5" spans="1:8" ht="15.75">
      <c r="A5" s="206" t="s">
        <v>104</v>
      </c>
      <c r="B5" s="206"/>
      <c r="C5" s="206"/>
      <c r="D5" s="206"/>
      <c r="E5" s="206"/>
      <c r="F5" s="107"/>
      <c r="G5" s="107"/>
      <c r="H5" s="107"/>
    </row>
    <row r="6" spans="1:8" ht="12.75" customHeight="1">
      <c r="A6" s="205" t="s">
        <v>135</v>
      </c>
      <c r="B6" s="205"/>
      <c r="C6" s="205"/>
      <c r="D6" s="205"/>
      <c r="E6" s="205"/>
      <c r="F6" s="109"/>
      <c r="G6" s="109"/>
      <c r="H6" s="109"/>
    </row>
    <row r="7" spans="1:8" ht="12.75" customHeight="1">
      <c r="A7" s="205" t="s">
        <v>136</v>
      </c>
      <c r="B7" s="205"/>
      <c r="C7" s="205"/>
      <c r="D7" s="205"/>
      <c r="E7" s="205"/>
      <c r="F7" s="109"/>
      <c r="G7" s="109"/>
      <c r="H7" s="109"/>
    </row>
    <row r="8" spans="1:8" ht="7.5" customHeight="1">
      <c r="A8" s="110"/>
      <c r="B8" s="110"/>
      <c r="C8" s="110"/>
      <c r="D8" s="110"/>
      <c r="E8" s="110"/>
      <c r="F8" s="110"/>
      <c r="G8" s="110"/>
      <c r="H8" s="110"/>
    </row>
    <row r="9" spans="1:8" ht="15.75">
      <c r="A9" s="111" t="s">
        <v>137</v>
      </c>
      <c r="B9" s="208">
        <v>38989.833333333336</v>
      </c>
      <c r="C9" s="208"/>
      <c r="D9" s="208"/>
      <c r="E9" s="208"/>
      <c r="F9" s="112"/>
      <c r="G9" s="112"/>
      <c r="H9" s="112"/>
    </row>
    <row r="10" spans="1:4" ht="7.5" customHeight="1">
      <c r="A10" s="113"/>
      <c r="B10" s="113"/>
      <c r="C10" s="113"/>
      <c r="D10" s="114"/>
    </row>
    <row r="11" spans="1:5" ht="47.25">
      <c r="A11" s="209" t="s">
        <v>138</v>
      </c>
      <c r="B11" s="210"/>
      <c r="C11" s="209" t="s">
        <v>139</v>
      </c>
      <c r="D11" s="115" t="s">
        <v>140</v>
      </c>
      <c r="E11" s="115" t="s">
        <v>140</v>
      </c>
    </row>
    <row r="12" spans="1:5" ht="15.75">
      <c r="A12" s="211"/>
      <c r="B12" s="212"/>
      <c r="C12" s="211"/>
      <c r="D12" s="116">
        <v>38989</v>
      </c>
      <c r="E12" s="117">
        <v>38988</v>
      </c>
    </row>
    <row r="13" spans="1:5" ht="15.75">
      <c r="A13" s="213">
        <v>1</v>
      </c>
      <c r="B13" s="213"/>
      <c r="C13" s="118">
        <v>2</v>
      </c>
      <c r="D13" s="119">
        <v>3</v>
      </c>
      <c r="E13" s="120">
        <v>4</v>
      </c>
    </row>
    <row r="14" spans="1:5" ht="15.75">
      <c r="A14" s="214" t="s">
        <v>141</v>
      </c>
      <c r="B14" s="214"/>
      <c r="C14" s="121"/>
      <c r="D14" s="122"/>
      <c r="E14" s="121"/>
    </row>
    <row r="15" spans="1:5" ht="15.75">
      <c r="A15" s="215" t="s">
        <v>142</v>
      </c>
      <c r="B15" s="215"/>
      <c r="C15" s="121">
        <v>10</v>
      </c>
      <c r="D15" s="123">
        <v>93860.19</v>
      </c>
      <c r="E15" s="124">
        <v>331986.91</v>
      </c>
    </row>
    <row r="16" spans="1:5" ht="15.75">
      <c r="A16" s="216" t="s">
        <v>106</v>
      </c>
      <c r="B16" s="216"/>
      <c r="C16" s="121">
        <v>11</v>
      </c>
      <c r="D16" s="123">
        <v>93860.19</v>
      </c>
      <c r="E16" s="124">
        <v>331986.91</v>
      </c>
    </row>
    <row r="17" spans="1:5" ht="15.75">
      <c r="A17" s="216" t="s">
        <v>107</v>
      </c>
      <c r="B17" s="216"/>
      <c r="C17" s="121">
        <v>12</v>
      </c>
      <c r="D17" s="123">
        <v>0</v>
      </c>
      <c r="E17" s="124">
        <v>0</v>
      </c>
    </row>
    <row r="18" spans="1:5" ht="15.75">
      <c r="A18" s="215" t="s">
        <v>143</v>
      </c>
      <c r="B18" s="215"/>
      <c r="C18" s="121">
        <v>20</v>
      </c>
      <c r="D18" s="123">
        <v>40144606.99</v>
      </c>
      <c r="E18" s="124">
        <v>39949606.99</v>
      </c>
    </row>
    <row r="19" spans="1:5" ht="15.75">
      <c r="A19" s="216" t="s">
        <v>106</v>
      </c>
      <c r="B19" s="216"/>
      <c r="C19" s="121">
        <v>21</v>
      </c>
      <c r="D19" s="123">
        <v>40144606.99</v>
      </c>
      <c r="E19" s="124">
        <v>39949606.99</v>
      </c>
    </row>
    <row r="20" spans="1:5" ht="15.75">
      <c r="A20" s="216" t="s">
        <v>107</v>
      </c>
      <c r="B20" s="216"/>
      <c r="C20" s="121">
        <v>22</v>
      </c>
      <c r="D20" s="123">
        <v>0</v>
      </c>
      <c r="E20" s="124">
        <v>0</v>
      </c>
    </row>
    <row r="21" spans="1:5" ht="15.75">
      <c r="A21" s="215" t="s">
        <v>144</v>
      </c>
      <c r="B21" s="215"/>
      <c r="C21" s="121">
        <v>30</v>
      </c>
      <c r="D21" s="123">
        <v>0</v>
      </c>
      <c r="E21" s="124">
        <v>0</v>
      </c>
    </row>
    <row r="22" spans="1:5" ht="29.25" customHeight="1">
      <c r="A22" s="215" t="s">
        <v>145</v>
      </c>
      <c r="B22" s="215"/>
      <c r="C22" s="121">
        <v>40</v>
      </c>
      <c r="D22" s="123">
        <v>0</v>
      </c>
      <c r="E22" s="124">
        <v>0</v>
      </c>
    </row>
    <row r="23" spans="1:7" ht="15.75">
      <c r="A23" s="215" t="s">
        <v>146</v>
      </c>
      <c r="B23" s="215"/>
      <c r="C23" s="121">
        <v>50</v>
      </c>
      <c r="D23" s="123">
        <v>5031000</v>
      </c>
      <c r="E23" s="124">
        <v>5034500</v>
      </c>
      <c r="G23" s="125"/>
    </row>
    <row r="24" spans="1:7" ht="37.5" customHeight="1">
      <c r="A24" s="215" t="s">
        <v>147</v>
      </c>
      <c r="B24" s="215"/>
      <c r="C24" s="121">
        <v>60</v>
      </c>
      <c r="D24" s="123">
        <v>93694405.2</v>
      </c>
      <c r="E24" s="124">
        <v>93662379.4</v>
      </c>
      <c r="G24" s="126"/>
    </row>
    <row r="25" spans="1:5" ht="15.75">
      <c r="A25" s="215" t="s">
        <v>148</v>
      </c>
      <c r="B25" s="215"/>
      <c r="C25" s="121">
        <v>70</v>
      </c>
      <c r="D25" s="123">
        <v>29821503.4</v>
      </c>
      <c r="E25" s="124">
        <v>29699700.7</v>
      </c>
    </row>
    <row r="26" spans="1:5" ht="15.75">
      <c r="A26" s="215" t="s">
        <v>12</v>
      </c>
      <c r="B26" s="215"/>
      <c r="C26" s="121">
        <v>80</v>
      </c>
      <c r="D26" s="123">
        <v>0</v>
      </c>
      <c r="E26" s="124">
        <v>0</v>
      </c>
    </row>
    <row r="27" spans="1:5" ht="15.75">
      <c r="A27" s="215" t="s">
        <v>149</v>
      </c>
      <c r="B27" s="215"/>
      <c r="C27" s="121">
        <v>90</v>
      </c>
      <c r="D27" s="123">
        <v>0</v>
      </c>
      <c r="E27" s="124">
        <v>0</v>
      </c>
    </row>
    <row r="28" spans="1:5" ht="15.75">
      <c r="A28" s="216" t="s">
        <v>150</v>
      </c>
      <c r="B28" s="216"/>
      <c r="C28" s="121">
        <v>91</v>
      </c>
      <c r="D28" s="123">
        <v>0</v>
      </c>
      <c r="E28" s="124">
        <v>0</v>
      </c>
    </row>
    <row r="29" spans="1:5" ht="15.75">
      <c r="A29" s="216" t="s">
        <v>151</v>
      </c>
      <c r="B29" s="216"/>
      <c r="C29" s="121">
        <v>92</v>
      </c>
      <c r="D29" s="123">
        <v>0</v>
      </c>
      <c r="E29" s="124">
        <v>0</v>
      </c>
    </row>
    <row r="30" spans="1:5" ht="15.75">
      <c r="A30" s="215" t="s">
        <v>152</v>
      </c>
      <c r="B30" s="215"/>
      <c r="C30" s="121">
        <v>100</v>
      </c>
      <c r="D30" s="123">
        <v>0</v>
      </c>
      <c r="E30" s="124">
        <v>0</v>
      </c>
    </row>
    <row r="31" spans="1:5" ht="15.75">
      <c r="A31" s="215" t="s">
        <v>153</v>
      </c>
      <c r="B31" s="215"/>
      <c r="C31" s="121">
        <v>110</v>
      </c>
      <c r="D31" s="123">
        <v>0</v>
      </c>
      <c r="E31" s="124">
        <v>0</v>
      </c>
    </row>
    <row r="32" spans="1:5" ht="15.75">
      <c r="A32" s="216" t="s">
        <v>154</v>
      </c>
      <c r="B32" s="216"/>
      <c r="C32" s="121">
        <v>111</v>
      </c>
      <c r="D32" s="123">
        <v>0</v>
      </c>
      <c r="E32" s="124">
        <v>0</v>
      </c>
    </row>
    <row r="33" spans="1:5" ht="15.75">
      <c r="A33" s="216" t="s">
        <v>155</v>
      </c>
      <c r="B33" s="216"/>
      <c r="C33" s="121">
        <v>112</v>
      </c>
      <c r="D33" s="123">
        <v>0</v>
      </c>
      <c r="E33" s="124">
        <v>0</v>
      </c>
    </row>
    <row r="34" spans="1:5" ht="15.75">
      <c r="A34" s="216" t="s">
        <v>156</v>
      </c>
      <c r="B34" s="216"/>
      <c r="C34" s="121">
        <v>113</v>
      </c>
      <c r="D34" s="123">
        <v>0</v>
      </c>
      <c r="E34" s="124">
        <v>0</v>
      </c>
    </row>
    <row r="35" spans="1:5" ht="15.75">
      <c r="A35" s="216" t="s">
        <v>157</v>
      </c>
      <c r="B35" s="216"/>
      <c r="C35" s="121">
        <v>114</v>
      </c>
      <c r="D35" s="123">
        <v>0</v>
      </c>
      <c r="E35" s="124">
        <v>0</v>
      </c>
    </row>
    <row r="36" spans="1:5" ht="15.75">
      <c r="A36" s="215" t="s">
        <v>184</v>
      </c>
      <c r="B36" s="215"/>
      <c r="C36" s="121">
        <v>120</v>
      </c>
      <c r="D36" s="123">
        <v>0</v>
      </c>
      <c r="E36" s="124">
        <v>0</v>
      </c>
    </row>
    <row r="37" spans="1:5" ht="67.5" customHeight="1">
      <c r="A37" s="215" t="s">
        <v>185</v>
      </c>
      <c r="B37" s="215"/>
      <c r="C37" s="121">
        <v>130</v>
      </c>
      <c r="D37" s="123">
        <v>0</v>
      </c>
      <c r="E37" s="124">
        <v>0</v>
      </c>
    </row>
    <row r="38" spans="1:5" ht="77.25" customHeight="1">
      <c r="A38" s="215" t="s">
        <v>186</v>
      </c>
      <c r="B38" s="215"/>
      <c r="C38" s="121">
        <v>140</v>
      </c>
      <c r="D38" s="123">
        <v>0</v>
      </c>
      <c r="E38" s="124">
        <v>0</v>
      </c>
    </row>
    <row r="39" spans="1:5" ht="15.75">
      <c r="A39" s="215" t="s">
        <v>14</v>
      </c>
      <c r="B39" s="215"/>
      <c r="C39" s="121">
        <v>150</v>
      </c>
      <c r="D39" s="123">
        <v>0</v>
      </c>
      <c r="E39" s="124">
        <v>0</v>
      </c>
    </row>
    <row r="40" spans="1:5" ht="36" customHeight="1">
      <c r="A40" s="215" t="s">
        <v>158</v>
      </c>
      <c r="B40" s="215"/>
      <c r="C40" s="121">
        <v>160</v>
      </c>
      <c r="D40" s="123">
        <v>0</v>
      </c>
      <c r="E40" s="124">
        <v>0</v>
      </c>
    </row>
    <row r="41" spans="1:5" ht="15.75">
      <c r="A41" s="216" t="s">
        <v>159</v>
      </c>
      <c r="B41" s="216"/>
      <c r="C41" s="121">
        <v>161</v>
      </c>
      <c r="D41" s="123">
        <v>0</v>
      </c>
      <c r="E41" s="124">
        <v>0</v>
      </c>
    </row>
    <row r="42" spans="1:5" ht="33.75" customHeight="1">
      <c r="A42" s="215" t="s">
        <v>160</v>
      </c>
      <c r="B42" s="215"/>
      <c r="C42" s="121">
        <v>170</v>
      </c>
      <c r="D42" s="123">
        <v>0</v>
      </c>
      <c r="E42" s="124">
        <v>0</v>
      </c>
    </row>
    <row r="43" spans="1:5" ht="14.25" customHeight="1">
      <c r="A43" s="216" t="s">
        <v>159</v>
      </c>
      <c r="B43" s="216"/>
      <c r="C43" s="121">
        <v>171</v>
      </c>
      <c r="D43" s="123">
        <v>0</v>
      </c>
      <c r="E43" s="124">
        <v>0</v>
      </c>
    </row>
    <row r="44" spans="1:5" ht="51" customHeight="1">
      <c r="A44" s="215" t="s">
        <v>161</v>
      </c>
      <c r="B44" s="215"/>
      <c r="C44" s="121">
        <v>180</v>
      </c>
      <c r="D44" s="123">
        <v>0</v>
      </c>
      <c r="E44" s="124">
        <v>0</v>
      </c>
    </row>
    <row r="45" spans="1:5" ht="14.25" customHeight="1">
      <c r="A45" s="216" t="s">
        <v>162</v>
      </c>
      <c r="B45" s="216"/>
      <c r="C45" s="121">
        <v>181</v>
      </c>
      <c r="D45" s="123">
        <v>0</v>
      </c>
      <c r="E45" s="124">
        <v>0</v>
      </c>
    </row>
    <row r="46" spans="1:5" ht="48.75" customHeight="1">
      <c r="A46" s="215" t="s">
        <v>163</v>
      </c>
      <c r="B46" s="215"/>
      <c r="C46" s="121">
        <v>190</v>
      </c>
      <c r="D46" s="123">
        <v>0</v>
      </c>
      <c r="E46" s="124">
        <v>0</v>
      </c>
    </row>
    <row r="47" spans="1:5" ht="15.75">
      <c r="A47" s="216" t="s">
        <v>162</v>
      </c>
      <c r="B47" s="216"/>
      <c r="C47" s="121">
        <v>191</v>
      </c>
      <c r="D47" s="123">
        <v>0</v>
      </c>
      <c r="E47" s="124">
        <v>0</v>
      </c>
    </row>
    <row r="48" spans="1:5" ht="49.5" customHeight="1">
      <c r="A48" s="215" t="s">
        <v>164</v>
      </c>
      <c r="B48" s="215"/>
      <c r="C48" s="121">
        <v>200</v>
      </c>
      <c r="D48" s="123">
        <v>0</v>
      </c>
      <c r="E48" s="124">
        <v>0</v>
      </c>
    </row>
    <row r="49" spans="1:5" ht="32.25" customHeight="1">
      <c r="A49" s="215" t="s">
        <v>165</v>
      </c>
      <c r="B49" s="215"/>
      <c r="C49" s="121">
        <v>210</v>
      </c>
      <c r="D49" s="123">
        <v>0</v>
      </c>
      <c r="E49" s="124">
        <v>0</v>
      </c>
    </row>
    <row r="50" spans="1:5" ht="96.75" customHeight="1">
      <c r="A50" s="215" t="s">
        <v>187</v>
      </c>
      <c r="B50" s="215"/>
      <c r="C50" s="121">
        <v>220</v>
      </c>
      <c r="D50" s="123">
        <v>0</v>
      </c>
      <c r="E50" s="124">
        <v>0</v>
      </c>
    </row>
    <row r="51" spans="1:5" ht="64.5" customHeight="1">
      <c r="A51" s="215" t="s">
        <v>188</v>
      </c>
      <c r="B51" s="215"/>
      <c r="C51" s="121">
        <v>230</v>
      </c>
      <c r="D51" s="123">
        <v>0</v>
      </c>
      <c r="E51" s="124">
        <v>0</v>
      </c>
    </row>
    <row r="52" spans="1:5" ht="14.25" customHeight="1">
      <c r="A52" s="215" t="s">
        <v>166</v>
      </c>
      <c r="B52" s="215"/>
      <c r="C52" s="121">
        <v>240</v>
      </c>
      <c r="D52" s="123">
        <v>0</v>
      </c>
      <c r="E52" s="124">
        <v>0</v>
      </c>
    </row>
    <row r="53" spans="1:5" ht="12.75" customHeight="1">
      <c r="A53" s="215" t="s">
        <v>167</v>
      </c>
      <c r="B53" s="215"/>
      <c r="C53" s="121">
        <v>250</v>
      </c>
      <c r="D53" s="123">
        <v>0</v>
      </c>
      <c r="E53" s="124">
        <v>0</v>
      </c>
    </row>
    <row r="54" spans="1:5" ht="15.75">
      <c r="A54" s="215" t="s">
        <v>168</v>
      </c>
      <c r="B54" s="215"/>
      <c r="C54" s="121">
        <v>260</v>
      </c>
      <c r="D54" s="127">
        <v>2776936.66</v>
      </c>
      <c r="E54" s="128">
        <v>2734144.55</v>
      </c>
    </row>
    <row r="55" spans="1:5" ht="33.75" customHeight="1">
      <c r="A55" s="216" t="s">
        <v>169</v>
      </c>
      <c r="B55" s="216"/>
      <c r="C55" s="121">
        <v>261</v>
      </c>
      <c r="D55" s="129">
        <v>600394.74</v>
      </c>
      <c r="E55" s="130">
        <v>600394.74</v>
      </c>
    </row>
    <row r="56" spans="1:7" ht="30" customHeight="1">
      <c r="A56" s="216" t="s">
        <v>170</v>
      </c>
      <c r="B56" s="216"/>
      <c r="C56" s="121">
        <v>262</v>
      </c>
      <c r="D56" s="129">
        <v>0</v>
      </c>
      <c r="E56" s="130">
        <v>0</v>
      </c>
      <c r="G56" s="125"/>
    </row>
    <row r="57" spans="1:7" ht="49.5" customHeight="1">
      <c r="A57" s="216" t="s">
        <v>171</v>
      </c>
      <c r="B57" s="216"/>
      <c r="C57" s="121">
        <v>263</v>
      </c>
      <c r="D57" s="129">
        <v>2176541.92</v>
      </c>
      <c r="E57" s="130">
        <v>2133749.81</v>
      </c>
      <c r="G57" s="143"/>
    </row>
    <row r="58" spans="1:5" ht="15.75">
      <c r="A58" s="216" t="s">
        <v>172</v>
      </c>
      <c r="B58" s="216"/>
      <c r="C58" s="121">
        <v>264</v>
      </c>
      <c r="D58" s="129">
        <v>0</v>
      </c>
      <c r="E58" s="130">
        <v>0</v>
      </c>
    </row>
    <row r="59" spans="1:5" ht="57" customHeight="1">
      <c r="A59" s="215" t="s">
        <v>173</v>
      </c>
      <c r="B59" s="215"/>
      <c r="C59" s="121">
        <v>270</v>
      </c>
      <c r="D59" s="123">
        <v>171562312.44</v>
      </c>
      <c r="E59" s="124">
        <v>171412318.55</v>
      </c>
    </row>
    <row r="60" spans="1:5" ht="15.75">
      <c r="A60" s="214" t="s">
        <v>174</v>
      </c>
      <c r="B60" s="214"/>
      <c r="C60" s="121"/>
      <c r="D60" s="123"/>
      <c r="E60" s="124"/>
    </row>
    <row r="61" spans="1:5" ht="15.75">
      <c r="A61" s="215" t="s">
        <v>175</v>
      </c>
      <c r="B61" s="215"/>
      <c r="C61" s="121">
        <v>300</v>
      </c>
      <c r="D61" s="129">
        <v>516626.5</v>
      </c>
      <c r="E61" s="130">
        <v>248818.24</v>
      </c>
    </row>
    <row r="62" spans="1:5" ht="15.75">
      <c r="A62" s="215" t="s">
        <v>176</v>
      </c>
      <c r="B62" s="215"/>
      <c r="C62" s="121">
        <v>310</v>
      </c>
      <c r="D62" s="129">
        <v>802899.3</v>
      </c>
      <c r="E62" s="130">
        <v>1113763.76</v>
      </c>
    </row>
    <row r="63" spans="1:5" ht="55.5" customHeight="1">
      <c r="A63" s="215" t="s">
        <v>177</v>
      </c>
      <c r="B63" s="215"/>
      <c r="C63" s="121">
        <v>320</v>
      </c>
      <c r="D63" s="123">
        <v>0</v>
      </c>
      <c r="E63" s="124">
        <v>0</v>
      </c>
    </row>
    <row r="64" spans="1:5" ht="15.75">
      <c r="A64" s="215" t="s">
        <v>178</v>
      </c>
      <c r="B64" s="215"/>
      <c r="C64" s="121">
        <v>330</v>
      </c>
      <c r="D64" s="123">
        <v>1319525.8</v>
      </c>
      <c r="E64" s="124">
        <v>1362582</v>
      </c>
    </row>
    <row r="65" spans="1:7" ht="15.75">
      <c r="A65" s="214" t="s">
        <v>179</v>
      </c>
      <c r="B65" s="214"/>
      <c r="C65" s="121">
        <v>400</v>
      </c>
      <c r="D65" s="129">
        <v>170242786.64</v>
      </c>
      <c r="E65" s="130">
        <v>170049736.55</v>
      </c>
      <c r="F65" s="131"/>
      <c r="G65" s="131"/>
    </row>
    <row r="66" spans="1:7" ht="65.25" customHeight="1">
      <c r="A66" s="215" t="s">
        <v>180</v>
      </c>
      <c r="B66" s="215"/>
      <c r="C66" s="121">
        <v>500</v>
      </c>
      <c r="D66" s="132">
        <v>68661.94779</v>
      </c>
      <c r="E66" s="133">
        <v>68655.16764</v>
      </c>
      <c r="G66" s="131"/>
    </row>
    <row r="67" spans="1:5" ht="85.5" customHeight="1">
      <c r="A67" s="215" t="s">
        <v>181</v>
      </c>
      <c r="B67" s="215"/>
      <c r="C67" s="121">
        <v>600</v>
      </c>
      <c r="D67" s="123">
        <v>2479.434273561262</v>
      </c>
      <c r="E67" s="124">
        <v>2476.867254067053</v>
      </c>
    </row>
    <row r="68" ht="5.25" customHeight="1"/>
    <row r="69" spans="1:7" ht="27" customHeight="1">
      <c r="A69" s="134" t="s">
        <v>219</v>
      </c>
      <c r="C69" s="135"/>
      <c r="D69" s="135"/>
      <c r="E69" s="136" t="s">
        <v>220</v>
      </c>
      <c r="G69" s="136"/>
    </row>
    <row r="70" spans="1:7" s="138" customFormat="1" ht="15.75">
      <c r="A70" s="137"/>
      <c r="C70" s="207" t="s">
        <v>111</v>
      </c>
      <c r="D70" s="207"/>
      <c r="E70" s="137"/>
      <c r="G70" s="137"/>
    </row>
    <row r="71" spans="1:7" ht="47.25">
      <c r="A71" s="134" t="s">
        <v>112</v>
      </c>
      <c r="C71" s="135"/>
      <c r="D71" s="135"/>
      <c r="E71" s="140" t="s">
        <v>182</v>
      </c>
      <c r="G71" s="140"/>
    </row>
    <row r="72" spans="1:7" ht="15.75">
      <c r="A72" s="135"/>
      <c r="B72" s="46"/>
      <c r="C72" s="207" t="s">
        <v>111</v>
      </c>
      <c r="D72" s="207"/>
      <c r="E72" s="135"/>
      <c r="G72" s="135"/>
    </row>
    <row r="73" spans="1:7" ht="60.75" customHeight="1">
      <c r="A73" s="139" t="s">
        <v>133</v>
      </c>
      <c r="B73" s="46"/>
      <c r="C73" s="135"/>
      <c r="D73" s="135"/>
      <c r="E73" s="135" t="s">
        <v>199</v>
      </c>
      <c r="G73" s="135"/>
    </row>
    <row r="74" spans="1:7" ht="15.75">
      <c r="A74" s="135"/>
      <c r="B74" s="46"/>
      <c r="C74" s="207" t="s">
        <v>111</v>
      </c>
      <c r="D74" s="207"/>
      <c r="E74" s="135"/>
      <c r="G74" s="135"/>
    </row>
    <row r="75" spans="1:8" ht="15.75">
      <c r="A75" s="141"/>
      <c r="B75" s="142"/>
      <c r="C75" s="141"/>
      <c r="D75" s="141"/>
      <c r="E75" s="141"/>
      <c r="F75" s="141"/>
      <c r="G75" s="141"/>
      <c r="H75" s="141"/>
    </row>
  </sheetData>
  <mergeCells count="67">
    <mergeCell ref="C72:D72"/>
    <mergeCell ref="A65:B65"/>
    <mergeCell ref="A66:B66"/>
    <mergeCell ref="A67:B67"/>
    <mergeCell ref="C70:D70"/>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C74:D74"/>
    <mergeCell ref="A1:E1"/>
    <mergeCell ref="A3:E3"/>
    <mergeCell ref="A4:E4"/>
    <mergeCell ref="A5:E5"/>
    <mergeCell ref="A6:E6"/>
    <mergeCell ref="A7:E7"/>
    <mergeCell ref="B9:E9"/>
    <mergeCell ref="A11:B12"/>
    <mergeCell ref="C11:C12"/>
  </mergeCells>
  <printOptions/>
  <pageMargins left="0.9448818897637796" right="0.5511811023622047" top="0.5905511811023623" bottom="0.5905511811023623" header="0.5118110236220472" footer="0.5118110236220472"/>
  <pageSetup horizontalDpi="600" verticalDpi="600" orientation="portrait" paperSize="9" scale="77"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Ivanova_D</dc:creator>
  <cp:keywords/>
  <dc:description/>
  <cp:lastModifiedBy>Pyatkova</cp:lastModifiedBy>
  <cp:lastPrinted>2006-10-13T14:25:10Z</cp:lastPrinted>
  <dcterms:created xsi:type="dcterms:W3CDTF">2004-02-04T11:58:30Z</dcterms:created>
  <dcterms:modified xsi:type="dcterms:W3CDTF">2006-11-29T07:14:43Z</dcterms:modified>
  <cp:category/>
  <cp:version/>
  <cp:contentType/>
  <cp:contentStatus/>
</cp:coreProperties>
</file>